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002400\Desktop\"/>
    </mc:Choice>
  </mc:AlternateContent>
  <bookViews>
    <workbookView xWindow="0" yWindow="0" windowWidth="21600" windowHeight="9600"/>
  </bookViews>
  <sheets>
    <sheet name="Mão de Obra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" l="1"/>
  <c r="C55" i="2"/>
  <c r="C54" i="2"/>
  <c r="C50" i="2"/>
  <c r="B58" i="2"/>
  <c r="C60" i="2"/>
  <c r="C38" i="2"/>
  <c r="B46" i="2"/>
  <c r="B34" i="2"/>
  <c r="C27" i="2"/>
  <c r="B19" i="2"/>
  <c r="C18" i="2"/>
  <c r="C17" i="2"/>
  <c r="C19" i="2" s="1"/>
  <c r="B15" i="2"/>
  <c r="C14" i="2"/>
  <c r="C13" i="2"/>
  <c r="C15" i="2" s="1"/>
  <c r="B11" i="2"/>
  <c r="B20" i="2" s="1"/>
  <c r="C10" i="2"/>
  <c r="C9" i="2"/>
  <c r="C8" i="2"/>
  <c r="C7" i="2"/>
  <c r="C11" i="2" s="1"/>
  <c r="C20" i="2" s="1"/>
  <c r="C58" i="2" l="1"/>
  <c r="C29" i="2"/>
  <c r="C33" i="2" l="1"/>
  <c r="C32" i="2"/>
  <c r="C34" i="2" s="1"/>
  <c r="C36" i="2" s="1"/>
  <c r="C45" i="2" l="1"/>
  <c r="C48" i="2"/>
  <c r="C43" i="2"/>
  <c r="C42" i="2"/>
  <c r="C46" i="2" l="1"/>
</calcChain>
</file>

<file path=xl/sharedStrings.xml><?xml version="1.0" encoding="utf-8"?>
<sst xmlns="http://schemas.openxmlformats.org/spreadsheetml/2006/main" count="60" uniqueCount="45">
  <si>
    <t>PLANILHA DE CUSTO - ENCARGOS SOCIAIS E TRABALHISTAS - LEI 6.019/74</t>
  </si>
  <si>
    <t>REMUNERAÇÃO (Salário Base - a título de exemplo)</t>
  </si>
  <si>
    <t>ENCARGOS SOCIAIS E TRABALHISTAS</t>
  </si>
  <si>
    <t>GRUPO A - Encargos Sociais Diretos</t>
  </si>
  <si>
    <t xml:space="preserve">(%) </t>
  </si>
  <si>
    <t>(R$)</t>
  </si>
  <si>
    <t>01 - INSS</t>
  </si>
  <si>
    <t>02 - Salário Educação</t>
  </si>
  <si>
    <t>03 - FGTS</t>
  </si>
  <si>
    <t>04 - Cálculo do RAT/SAT                                                                                                                   Até</t>
  </si>
  <si>
    <t>TOTAL A (máximo)</t>
  </si>
  <si>
    <t>GRUPO B - Encargos Sociais Diretos</t>
  </si>
  <si>
    <t>05 - Férias + 1/3 de férias</t>
  </si>
  <si>
    <t>06 - 13º salário</t>
  </si>
  <si>
    <t>TOTAL B</t>
  </si>
  <si>
    <t>GRUPO C - Incidências Acumulativas "A" x "B"</t>
  </si>
  <si>
    <t>07 - FGTS s/13º salário</t>
  </si>
  <si>
    <t>08 - INSS s/13º salário</t>
  </si>
  <si>
    <t>TOTAL C</t>
  </si>
  <si>
    <t>TOTAL DOS ENCARGOS SOCIAIS E TRABALHISTAS (TOTAL A + B + C)</t>
  </si>
  <si>
    <t>INSUMOS</t>
  </si>
  <si>
    <t>TOTAL DE INSUMOS</t>
  </si>
  <si>
    <t>VALOR TOTAL DA MÃO DE OBRA
(Total da Remuneração + Encargos + Insumos)</t>
  </si>
  <si>
    <t>DEMAIS COMPONENTES DOS CUSTOS
(Percentuais exemplificativos)</t>
  </si>
  <si>
    <t>(%)</t>
  </si>
  <si>
    <t>Despesas administrativas e Operacionais</t>
  </si>
  <si>
    <t>Margem de Lucro</t>
  </si>
  <si>
    <t>TOTAL DEMAIS COMPONENTES DE CUSTOS</t>
  </si>
  <si>
    <t>TOTAL DO FATURAMENTO
( Mão de obra + Insumos + Total dos Demais Componentes de Custos)</t>
  </si>
  <si>
    <t>Tributos Federais</t>
  </si>
  <si>
    <t>COFINS</t>
  </si>
  <si>
    <t>Tributos Municipais</t>
  </si>
  <si>
    <t>ISS</t>
  </si>
  <si>
    <t>TOTAL DOS TRIBUTOS</t>
  </si>
  <si>
    <t>VALOR TOTAL POR EMPREGADO (Lucro Presumido)</t>
  </si>
  <si>
    <t>04 - Custos com ASO**  e exames complementares ou outros eventuais serviços acessórios.</t>
  </si>
  <si>
    <t>01 - Vale alimentação (50,00 x 22 = R$ 1.100,00 - 5% participação do funcionário)</t>
  </si>
  <si>
    <t>02 - Vale transporte (R$ 3,75 x 44 = R$ 165,00 ) - (6% de R$ 2.367,39 = R$ 142,04)</t>
  </si>
  <si>
    <t>03 – Seguro de Vida (conforme subitem 5.8 acima).</t>
  </si>
  <si>
    <r>
      <t xml:space="preserve">Subtotal para efeito de cálculo dos Tributos     =     </t>
    </r>
    <r>
      <rPr>
        <b/>
        <i/>
        <u/>
        <sz val="11"/>
        <rFont val="Calibri"/>
        <family val="2"/>
        <scheme val="minor"/>
      </rPr>
      <t>TOTAL DO FATURAMENTO</t>
    </r>
    <r>
      <rPr>
        <b/>
        <sz val="11"/>
        <rFont val="Calibri"/>
        <family val="2"/>
        <scheme val="minor"/>
      </rPr>
      <t xml:space="preserve">
                                                                                                   [(100-8,65)/100]</t>
    </r>
  </si>
  <si>
    <t>VALOR TOTAL POR EMPREGADO (Lucro Real)</t>
  </si>
  <si>
    <t>TRIBUTOS - Lucro Presumido</t>
  </si>
  <si>
    <t>TRIBUTOS - Lucro Real</t>
  </si>
  <si>
    <r>
      <t xml:space="preserve">Subtotal para efeito de cálculo dos Tributos     =     </t>
    </r>
    <r>
      <rPr>
        <b/>
        <i/>
        <u/>
        <sz val="11"/>
        <rFont val="Calibri"/>
        <family val="2"/>
        <scheme val="minor"/>
      </rPr>
      <t>TOTAL DO FATURAMENTO</t>
    </r>
    <r>
      <rPr>
        <b/>
        <sz val="11"/>
        <rFont val="Calibri"/>
        <family val="2"/>
        <scheme val="minor"/>
      </rPr>
      <t xml:space="preserve">
                                                                                                   [(100-14,25)/100]</t>
    </r>
  </si>
  <si>
    <t>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</si>
</sst>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2" fillId="0" borderId="0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0" applyNumberFormat="1" applyBorder="1" applyAlignment="1">
      <alignment horizontal="center" vertical="center"/>
    </xf>
    <xf numFmtId="44" fontId="0" fillId="0" borderId="4" xfId="0" applyNumberFormat="1" applyBorder="1" applyAlignment="1">
      <alignment vertical="center"/>
    </xf>
    <xf numFmtId="10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0" fontId="2" fillId="0" borderId="4" xfId="0" applyNumberFormat="1" applyFont="1" applyBorder="1" applyAlignment="1">
      <alignment horizontal="center" vertical="center"/>
    </xf>
    <xf numFmtId="44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0" fontId="2" fillId="2" borderId="4" xfId="0" applyNumberFormat="1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vertical="center"/>
    </xf>
    <xf numFmtId="44" fontId="0" fillId="0" borderId="4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4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4" fontId="5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6" fillId="0" borderId="5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vertical="center" wrapText="1"/>
    </xf>
    <xf numFmtId="10" fontId="0" fillId="0" borderId="4" xfId="0" applyNumberFormat="1" applyFill="1" applyBorder="1" applyAlignment="1" applyProtection="1">
      <alignment horizontal="center" vertical="center"/>
      <protection locked="0"/>
    </xf>
    <xf numFmtId="44" fontId="0" fillId="0" borderId="4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4" fontId="9" fillId="2" borderId="9" xfId="0" applyNumberFormat="1" applyFont="1" applyFill="1" applyBorder="1" applyAlignment="1">
      <alignment vertical="center"/>
    </xf>
    <xf numFmtId="9" fontId="0" fillId="0" borderId="4" xfId="0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/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zoomScale="90" zoomScaleNormal="90" workbookViewId="0">
      <selection activeCell="C65" sqref="C65"/>
    </sheetView>
  </sheetViews>
  <sheetFormatPr defaultRowHeight="15" x14ac:dyDescent="0.25"/>
  <cols>
    <col min="1" max="1" width="69.28515625" customWidth="1"/>
    <col min="2" max="2" width="8" customWidth="1"/>
    <col min="3" max="3" width="29.5703125" customWidth="1"/>
    <col min="5" max="5" width="12.140625" bestFit="1" customWidth="1"/>
    <col min="6" max="6" width="11.5703125" bestFit="1" customWidth="1"/>
  </cols>
  <sheetData>
    <row r="1" spans="1:3" ht="18" thickBot="1" x14ac:dyDescent="0.3">
      <c r="A1" s="47" t="s">
        <v>0</v>
      </c>
      <c r="B1" s="48"/>
      <c r="C1" s="49"/>
    </row>
    <row r="2" spans="1:3" ht="5.0999999999999996" customHeight="1" x14ac:dyDescent="0.25">
      <c r="A2" s="1"/>
      <c r="B2" s="1"/>
      <c r="C2" s="1"/>
    </row>
    <row r="3" spans="1:3" x14ac:dyDescent="0.25">
      <c r="A3" s="40" t="s">
        <v>1</v>
      </c>
      <c r="B3" s="40"/>
      <c r="C3" s="2">
        <v>2367.39</v>
      </c>
    </row>
    <row r="4" spans="1:3" ht="5.0999999999999996" customHeight="1" x14ac:dyDescent="0.25">
      <c r="A4" s="3"/>
      <c r="B4" s="4"/>
      <c r="C4" s="5"/>
    </row>
    <row r="5" spans="1:3" x14ac:dyDescent="0.25">
      <c r="A5" s="39" t="s">
        <v>2</v>
      </c>
      <c r="B5" s="39"/>
      <c r="C5" s="39"/>
    </row>
    <row r="6" spans="1:3" x14ac:dyDescent="0.25">
      <c r="A6" s="6" t="s">
        <v>3</v>
      </c>
      <c r="B6" s="7" t="s">
        <v>4</v>
      </c>
      <c r="C6" s="7" t="s">
        <v>5</v>
      </c>
    </row>
    <row r="7" spans="1:3" x14ac:dyDescent="0.25">
      <c r="A7" s="8" t="s">
        <v>6</v>
      </c>
      <c r="B7" s="9">
        <v>0.2</v>
      </c>
      <c r="C7" s="10">
        <f>$C$3*B7</f>
        <v>473.47800000000001</v>
      </c>
    </row>
    <row r="8" spans="1:3" x14ac:dyDescent="0.25">
      <c r="A8" s="8" t="s">
        <v>7</v>
      </c>
      <c r="B8" s="11">
        <v>2.5000000000000001E-2</v>
      </c>
      <c r="C8" s="10">
        <f>$C$3*B8</f>
        <v>59.184750000000001</v>
      </c>
    </row>
    <row r="9" spans="1:3" x14ac:dyDescent="0.25">
      <c r="A9" s="8" t="s">
        <v>8</v>
      </c>
      <c r="B9" s="9">
        <v>0.08</v>
      </c>
      <c r="C9" s="10">
        <f>$C$3*B9</f>
        <v>189.3912</v>
      </c>
    </row>
    <row r="10" spans="1:3" x14ac:dyDescent="0.25">
      <c r="A10" s="8" t="s">
        <v>9</v>
      </c>
      <c r="B10" s="9">
        <v>0.03</v>
      </c>
      <c r="C10" s="10">
        <f>$C$3*B10</f>
        <v>71.021699999999996</v>
      </c>
    </row>
    <row r="11" spans="1:3" x14ac:dyDescent="0.25">
      <c r="A11" s="12" t="s">
        <v>10</v>
      </c>
      <c r="B11" s="13">
        <f>SUM(B7:B10)</f>
        <v>0.33499999999999996</v>
      </c>
      <c r="C11" s="14">
        <f>SUM(C7:C10)</f>
        <v>793.07565</v>
      </c>
    </row>
    <row r="12" spans="1:3" x14ac:dyDescent="0.25">
      <c r="A12" s="6" t="s">
        <v>11</v>
      </c>
      <c r="B12" s="7" t="s">
        <v>4</v>
      </c>
      <c r="C12" s="7" t="s">
        <v>5</v>
      </c>
    </row>
    <row r="13" spans="1:3" x14ac:dyDescent="0.25">
      <c r="A13" s="8" t="s">
        <v>12</v>
      </c>
      <c r="B13" s="11">
        <v>0.1111</v>
      </c>
      <c r="C13" s="10">
        <f>$C$3*B13</f>
        <v>263.01702899999998</v>
      </c>
    </row>
    <row r="14" spans="1:3" x14ac:dyDescent="0.25">
      <c r="A14" s="8" t="s">
        <v>13</v>
      </c>
      <c r="B14" s="11">
        <v>8.3299999999999999E-2</v>
      </c>
      <c r="C14" s="10">
        <f>$C$3*B14</f>
        <v>197.203587</v>
      </c>
    </row>
    <row r="15" spans="1:3" x14ac:dyDescent="0.25">
      <c r="A15" s="12" t="s">
        <v>14</v>
      </c>
      <c r="B15" s="13">
        <f>SUM(B13:B14)</f>
        <v>0.19440000000000002</v>
      </c>
      <c r="C15" s="14">
        <f>SUM(C13:C14)</f>
        <v>460.22061599999995</v>
      </c>
    </row>
    <row r="16" spans="1:3" x14ac:dyDescent="0.25">
      <c r="A16" s="6" t="s">
        <v>15</v>
      </c>
      <c r="B16" s="7" t="s">
        <v>4</v>
      </c>
      <c r="C16" s="7" t="s">
        <v>5</v>
      </c>
    </row>
    <row r="17" spans="1:3" x14ac:dyDescent="0.25">
      <c r="A17" s="8" t="s">
        <v>16</v>
      </c>
      <c r="B17" s="11">
        <v>6.7000000000000002E-3</v>
      </c>
      <c r="C17" s="10">
        <f>$C$3*B17</f>
        <v>15.861513</v>
      </c>
    </row>
    <row r="18" spans="1:3" x14ac:dyDescent="0.25">
      <c r="A18" s="8" t="s">
        <v>17</v>
      </c>
      <c r="B18" s="11">
        <v>2.12E-2</v>
      </c>
      <c r="C18" s="10">
        <f>$C$3*B18</f>
        <v>50.188668</v>
      </c>
    </row>
    <row r="19" spans="1:3" x14ac:dyDescent="0.25">
      <c r="A19" s="12" t="s">
        <v>18</v>
      </c>
      <c r="B19" s="13">
        <f>SUM(B17:B18)</f>
        <v>2.7900000000000001E-2</v>
      </c>
      <c r="C19" s="14">
        <f>SUM(C17:C18)</f>
        <v>66.050180999999995</v>
      </c>
    </row>
    <row r="20" spans="1:3" x14ac:dyDescent="0.25">
      <c r="A20" s="15" t="s">
        <v>19</v>
      </c>
      <c r="B20" s="16">
        <f>B11+B15+B19</f>
        <v>0.55730000000000002</v>
      </c>
      <c r="C20" s="17">
        <f>SUM(C11,C15,C19)</f>
        <v>1319.3464469999999</v>
      </c>
    </row>
    <row r="21" spans="1:3" ht="5.0999999999999996" customHeight="1" x14ac:dyDescent="0.25">
      <c r="A21" s="1"/>
      <c r="B21" s="1"/>
      <c r="C21" s="1"/>
    </row>
    <row r="22" spans="1:3" x14ac:dyDescent="0.25">
      <c r="A22" s="39" t="s">
        <v>20</v>
      </c>
      <c r="B22" s="39"/>
      <c r="C22" s="39"/>
    </row>
    <row r="23" spans="1:3" x14ac:dyDescent="0.25">
      <c r="A23" s="46" t="s">
        <v>36</v>
      </c>
      <c r="B23" s="46"/>
      <c r="C23" s="18">
        <v>1045</v>
      </c>
    </row>
    <row r="24" spans="1:3" x14ac:dyDescent="0.25">
      <c r="A24" s="46" t="s">
        <v>37</v>
      </c>
      <c r="B24" s="46"/>
      <c r="C24" s="18">
        <v>22.96</v>
      </c>
    </row>
    <row r="25" spans="1:3" x14ac:dyDescent="0.25">
      <c r="A25" s="38" t="s">
        <v>38</v>
      </c>
      <c r="B25" s="38"/>
      <c r="C25" s="18">
        <v>15</v>
      </c>
    </row>
    <row r="26" spans="1:3" x14ac:dyDescent="0.25">
      <c r="A26" s="38" t="s">
        <v>35</v>
      </c>
      <c r="B26" s="38"/>
      <c r="C26" s="18">
        <v>40</v>
      </c>
    </row>
    <row r="27" spans="1:3" x14ac:dyDescent="0.25">
      <c r="A27" s="40" t="s">
        <v>21</v>
      </c>
      <c r="B27" s="40"/>
      <c r="C27" s="2">
        <f>SUM(C23:C26)</f>
        <v>1122.96</v>
      </c>
    </row>
    <row r="28" spans="1:3" ht="5.0999999999999996" customHeight="1" x14ac:dyDescent="0.25">
      <c r="A28" s="19"/>
      <c r="B28" s="19"/>
      <c r="C28" s="20"/>
    </row>
    <row r="29" spans="1:3" x14ac:dyDescent="0.25">
      <c r="A29" s="41" t="s">
        <v>22</v>
      </c>
      <c r="B29" s="40"/>
      <c r="C29" s="17">
        <f>SUM(C27+C20+C3)</f>
        <v>4809.6964470000003</v>
      </c>
    </row>
    <row r="30" spans="1:3" ht="5.0999999999999996" customHeight="1" x14ac:dyDescent="0.25">
      <c r="A30" s="21"/>
      <c r="B30" s="21"/>
      <c r="C30" s="21"/>
    </row>
    <row r="31" spans="1:3" ht="30" x14ac:dyDescent="0.25">
      <c r="A31" s="22" t="s">
        <v>23</v>
      </c>
      <c r="B31" s="7" t="s">
        <v>24</v>
      </c>
      <c r="C31" s="7" t="s">
        <v>5</v>
      </c>
    </row>
    <row r="32" spans="1:3" x14ac:dyDescent="0.25">
      <c r="A32" s="8" t="s">
        <v>25</v>
      </c>
      <c r="B32" s="33">
        <v>0.03</v>
      </c>
      <c r="C32" s="10">
        <f>C29*B32</f>
        <v>144.29089341</v>
      </c>
    </row>
    <row r="33" spans="1:6" x14ac:dyDescent="0.25">
      <c r="A33" s="8" t="s">
        <v>26</v>
      </c>
      <c r="B33" s="33">
        <v>0.03</v>
      </c>
      <c r="C33" s="10">
        <f>C29*B33</f>
        <v>144.29089341</v>
      </c>
    </row>
    <row r="34" spans="1:6" x14ac:dyDescent="0.25">
      <c r="A34" s="23" t="s">
        <v>27</v>
      </c>
      <c r="B34" s="16">
        <f>SUM(B30:B33)</f>
        <v>0.06</v>
      </c>
      <c r="C34" s="17">
        <f>SUM(C32+C33)</f>
        <v>288.58178681999999</v>
      </c>
    </row>
    <row r="35" spans="1:6" ht="5.0999999999999996" customHeight="1" x14ac:dyDescent="0.25">
      <c r="A35" s="21"/>
      <c r="B35" s="21"/>
      <c r="C35" s="21"/>
    </row>
    <row r="36" spans="1:6" ht="15.75" x14ac:dyDescent="0.25">
      <c r="A36" s="42" t="s">
        <v>28</v>
      </c>
      <c r="B36" s="43"/>
      <c r="C36" s="24">
        <f>+C29+C34</f>
        <v>5098.2782338200004</v>
      </c>
    </row>
    <row r="37" spans="1:6" ht="20.100000000000001" customHeight="1" x14ac:dyDescent="0.25">
      <c r="A37" s="19"/>
      <c r="B37" s="19"/>
      <c r="C37" s="25"/>
    </row>
    <row r="38" spans="1:6" ht="30.6" customHeight="1" x14ac:dyDescent="0.25">
      <c r="A38" s="44" t="s">
        <v>39</v>
      </c>
      <c r="B38" s="45"/>
      <c r="C38" s="24">
        <f>SUM($C$36/((100-8.65)/100))</f>
        <v>5581.038022791462</v>
      </c>
    </row>
    <row r="39" spans="1:6" ht="5.0999999999999996" customHeight="1" x14ac:dyDescent="0.25">
      <c r="A39" s="19"/>
      <c r="B39" s="19"/>
      <c r="C39" s="25"/>
    </row>
    <row r="40" spans="1:6" x14ac:dyDescent="0.25">
      <c r="A40" s="39" t="s">
        <v>41</v>
      </c>
      <c r="B40" s="39"/>
      <c r="C40" s="39"/>
    </row>
    <row r="41" spans="1:6" x14ac:dyDescent="0.25">
      <c r="A41" s="26" t="s">
        <v>29</v>
      </c>
      <c r="B41" s="7" t="s">
        <v>24</v>
      </c>
      <c r="C41" s="7" t="s">
        <v>5</v>
      </c>
    </row>
    <row r="42" spans="1:6" x14ac:dyDescent="0.25">
      <c r="A42" s="27" t="s">
        <v>44</v>
      </c>
      <c r="B42" s="28">
        <v>6.4999999999999997E-3</v>
      </c>
      <c r="C42" s="29">
        <f>+C$38*B42</f>
        <v>36.276747148144501</v>
      </c>
    </row>
    <row r="43" spans="1:6" x14ac:dyDescent="0.25">
      <c r="A43" s="27" t="s">
        <v>30</v>
      </c>
      <c r="B43" s="28">
        <v>0.03</v>
      </c>
      <c r="C43" s="29">
        <f>+C$38*B43</f>
        <v>167.43114068374385</v>
      </c>
    </row>
    <row r="44" spans="1:6" x14ac:dyDescent="0.25">
      <c r="A44" s="26" t="s">
        <v>31</v>
      </c>
      <c r="B44" s="30"/>
      <c r="C44" s="31"/>
    </row>
    <row r="45" spans="1:6" x14ac:dyDescent="0.25">
      <c r="A45" s="27" t="s">
        <v>32</v>
      </c>
      <c r="B45" s="28">
        <v>0.05</v>
      </c>
      <c r="C45" s="29">
        <f>+C$38*B45</f>
        <v>279.05190113957309</v>
      </c>
    </row>
    <row r="46" spans="1:6" x14ac:dyDescent="0.25">
      <c r="A46" s="34" t="s">
        <v>33</v>
      </c>
      <c r="B46" s="16">
        <f>SUM(B42:B45)</f>
        <v>8.6499999999999994E-2</v>
      </c>
      <c r="C46" s="17">
        <f>SUM(C42:C45)</f>
        <v>482.75978897146143</v>
      </c>
    </row>
    <row r="47" spans="1:6" ht="5.0999999999999996" customHeight="1" thickBot="1" x14ac:dyDescent="0.3">
      <c r="A47" s="21"/>
      <c r="B47" s="21"/>
      <c r="C47" s="21"/>
    </row>
    <row r="48" spans="1:6" ht="19.5" thickBot="1" x14ac:dyDescent="0.3">
      <c r="A48" s="36" t="s">
        <v>34</v>
      </c>
      <c r="B48" s="37"/>
      <c r="C48" s="32">
        <f>+C38</f>
        <v>5581.038022791462</v>
      </c>
      <c r="E48" s="35"/>
      <c r="F48" s="35"/>
    </row>
    <row r="49" spans="1:6" ht="20.100000000000001" customHeight="1" x14ac:dyDescent="0.25"/>
    <row r="50" spans="1:6" ht="30.6" customHeight="1" x14ac:dyDescent="0.25">
      <c r="A50" s="44" t="s">
        <v>43</v>
      </c>
      <c r="B50" s="45"/>
      <c r="C50" s="24">
        <f>SUM($C$36/((100-14.25)/100))</f>
        <v>5945.5139753002913</v>
      </c>
    </row>
    <row r="51" spans="1:6" ht="5.0999999999999996" customHeight="1" x14ac:dyDescent="0.25">
      <c r="A51" s="19"/>
      <c r="B51" s="19"/>
      <c r="C51" s="25"/>
    </row>
    <row r="52" spans="1:6" x14ac:dyDescent="0.25">
      <c r="A52" s="39" t="s">
        <v>42</v>
      </c>
      <c r="B52" s="39"/>
      <c r="C52" s="39"/>
    </row>
    <row r="53" spans="1:6" x14ac:dyDescent="0.25">
      <c r="A53" s="26" t="s">
        <v>29</v>
      </c>
      <c r="B53" s="7" t="s">
        <v>24</v>
      </c>
      <c r="C53" s="7" t="s">
        <v>5</v>
      </c>
    </row>
    <row r="54" spans="1:6" x14ac:dyDescent="0.25">
      <c r="A54" s="27" t="s">
        <v>44</v>
      </c>
      <c r="B54" s="28">
        <v>1.6500000000000001E-2</v>
      </c>
      <c r="C54" s="29">
        <f>+C$50*B54</f>
        <v>98.100980592454817</v>
      </c>
    </row>
    <row r="55" spans="1:6" x14ac:dyDescent="0.25">
      <c r="A55" s="27" t="s">
        <v>30</v>
      </c>
      <c r="B55" s="28">
        <v>7.5999999999999998E-2</v>
      </c>
      <c r="C55" s="29">
        <f>+C$50*B55</f>
        <v>451.85906212282214</v>
      </c>
    </row>
    <row r="56" spans="1:6" x14ac:dyDescent="0.25">
      <c r="A56" s="26" t="s">
        <v>31</v>
      </c>
      <c r="B56" s="30"/>
      <c r="C56" s="31"/>
    </row>
    <row r="57" spans="1:6" x14ac:dyDescent="0.25">
      <c r="A57" s="27" t="s">
        <v>32</v>
      </c>
      <c r="B57" s="28">
        <v>0.05</v>
      </c>
      <c r="C57" s="29">
        <f>+C$50*B57</f>
        <v>297.27569876501457</v>
      </c>
    </row>
    <row r="58" spans="1:6" x14ac:dyDescent="0.25">
      <c r="A58" s="34" t="s">
        <v>33</v>
      </c>
      <c r="B58" s="16">
        <f>SUM(B54:B57)</f>
        <v>0.14250000000000002</v>
      </c>
      <c r="C58" s="17">
        <f>SUM(C54:C57)</f>
        <v>847.23574148029149</v>
      </c>
    </row>
    <row r="59" spans="1:6" ht="5.0999999999999996" customHeight="1" thickBot="1" x14ac:dyDescent="0.3">
      <c r="A59" s="21"/>
      <c r="B59" s="21"/>
      <c r="C59" s="21"/>
    </row>
    <row r="60" spans="1:6" ht="19.5" thickBot="1" x14ac:dyDescent="0.3">
      <c r="A60" s="36" t="s">
        <v>40</v>
      </c>
      <c r="B60" s="37"/>
      <c r="C60" s="32">
        <f>+C50</f>
        <v>5945.5139753002913</v>
      </c>
      <c r="E60" s="35"/>
      <c r="F60" s="35"/>
    </row>
  </sheetData>
  <mergeCells count="17">
    <mergeCell ref="A38:B38"/>
    <mergeCell ref="A1:C1"/>
    <mergeCell ref="A3:B3"/>
    <mergeCell ref="A5:C5"/>
    <mergeCell ref="A22:C22"/>
    <mergeCell ref="A23:B23"/>
    <mergeCell ref="A24:B24"/>
    <mergeCell ref="A25:B25"/>
    <mergeCell ref="A26:B26"/>
    <mergeCell ref="A27:B27"/>
    <mergeCell ref="A29:B29"/>
    <mergeCell ref="A36:B36"/>
    <mergeCell ref="A60:B60"/>
    <mergeCell ref="A40:C40"/>
    <mergeCell ref="A48:B48"/>
    <mergeCell ref="A50:B50"/>
    <mergeCell ref="A52:C52"/>
  </mergeCells>
  <printOptions horizontalCentered="1"/>
  <pageMargins left="0.51181102362204722" right="0.51181102362204722" top="0.17" bottom="0.19" header="0.17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Mão de Obra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Coimbra Albuquerque</dc:creator>
  <cp:lastModifiedBy>Edilma Martins Rodrigues</cp:lastModifiedBy>
  <cp:lastPrinted>2021-08-26T17:49:20Z</cp:lastPrinted>
  <dcterms:created xsi:type="dcterms:W3CDTF">2021-08-26T17:26:53Z</dcterms:created>
  <dcterms:modified xsi:type="dcterms:W3CDTF">2021-09-23T16:56:56Z</dcterms:modified>
</cp:coreProperties>
</file>