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730" windowHeight="94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I63" i="1"/>
  <c r="I18"/>
  <c r="I78"/>
  <c r="I76"/>
  <c r="I3"/>
  <c r="G63"/>
  <c r="G65" s="1"/>
  <c r="G71" s="1"/>
  <c r="G54"/>
  <c r="G70" s="1"/>
  <c r="G46"/>
  <c r="G69" s="1"/>
  <c r="G42"/>
  <c r="G68" s="1"/>
  <c r="G38"/>
  <c r="G29" s="1"/>
  <c r="I27"/>
  <c r="G101" s="1"/>
  <c r="I21"/>
  <c r="I20"/>
  <c r="I19"/>
  <c r="I17"/>
  <c r="I16"/>
  <c r="I4"/>
  <c r="I5" l="1"/>
  <c r="I10" s="1"/>
  <c r="I22"/>
  <c r="I77" s="1"/>
  <c r="G72"/>
  <c r="G100" l="1"/>
  <c r="I6"/>
  <c r="I62"/>
  <c r="I58"/>
  <c r="I37"/>
  <c r="I33"/>
  <c r="I13"/>
  <c r="G99" s="1"/>
  <c r="I59"/>
  <c r="I34"/>
  <c r="I30"/>
  <c r="I61"/>
  <c r="I32"/>
  <c r="I60"/>
  <c r="I35"/>
  <c r="I31"/>
  <c r="I40"/>
  <c r="I57"/>
  <c r="I36"/>
  <c r="I38" l="1"/>
  <c r="I45"/>
  <c r="I41"/>
  <c r="I42" s="1"/>
  <c r="I48"/>
  <c r="I44"/>
  <c r="I67"/>
  <c r="I51"/>
  <c r="I69"/>
  <c r="I68"/>
  <c r="I46" l="1"/>
  <c r="I53"/>
  <c r="I50"/>
  <c r="I52"/>
  <c r="I49"/>
  <c r="I64"/>
  <c r="I65" s="1"/>
  <c r="I71" s="1"/>
  <c r="I54" l="1"/>
  <c r="I70" s="1"/>
  <c r="I72" s="1"/>
  <c r="I79" s="1"/>
  <c r="I80" l="1"/>
  <c r="G102"/>
  <c r="G83" l="1"/>
  <c r="G85" l="1"/>
  <c r="G94" l="1"/>
  <c r="G93"/>
  <c r="G91"/>
  <c r="G90"/>
  <c r="G87"/>
  <c r="G95" l="1"/>
  <c r="G103" s="1"/>
  <c r="G104" s="1"/>
  <c r="F108" s="1"/>
  <c r="G108" s="1"/>
  <c r="G109" s="1"/>
  <c r="G110" s="1"/>
</calcChain>
</file>

<file path=xl/sharedStrings.xml><?xml version="1.0" encoding="utf-8"?>
<sst xmlns="http://schemas.openxmlformats.org/spreadsheetml/2006/main" count="196" uniqueCount="131">
  <si>
    <t>VALOR TOTAL (MENSAL)</t>
  </si>
  <si>
    <t>SALÁRIO BASE DOS PROFISSIONAIS (R$)</t>
  </si>
  <si>
    <t>Quant.</t>
  </si>
  <si>
    <t>NOMINAL</t>
  </si>
  <si>
    <t>01</t>
  </si>
  <si>
    <t>TOTAL PARA 12 MESES</t>
  </si>
  <si>
    <t>COMPOSIÇÃO DOS PREÇOS</t>
  </si>
  <si>
    <r>
      <t xml:space="preserve">MÓDULO 1 (M1) </t>
    </r>
    <r>
      <rPr>
        <b/>
        <sz val="9"/>
        <color indexed="8"/>
        <rFont val="Verdana"/>
        <family val="2"/>
      </rPr>
      <t>– COMPOSIÇÃO DA REMUNERAÇÃO. É composto pelo salário normativo da categoria profissional vigente, acrescido dos adicionais previstos em lei ou em acordo, convenção ou dissídio coletivo.</t>
    </r>
  </si>
  <si>
    <t>I</t>
  </si>
  <si>
    <t>Remuneração</t>
  </si>
  <si>
    <t>Valor</t>
  </si>
  <si>
    <t>A</t>
  </si>
  <si>
    <t>Salário base</t>
  </si>
  <si>
    <t>B</t>
  </si>
  <si>
    <t>DSR</t>
  </si>
  <si>
    <t>C</t>
  </si>
  <si>
    <t>Outros (especificar)</t>
  </si>
  <si>
    <t>TOTAL M1</t>
  </si>
  <si>
    <r>
      <t xml:space="preserve">MÓDULO 2 (M2) </t>
    </r>
    <r>
      <rPr>
        <b/>
        <sz val="9"/>
        <color indexed="8"/>
        <rFont val="Verdana"/>
        <family val="2"/>
      </rPr>
      <t xml:space="preserve">– BENEFÍCIOS MENSAIS E DIÁRIOS. Custos relativos aos benefícios concedidos ao empregado estabelecidos na legislação, acordos, convenções coletivas e sentenças normativas em dissídios coletivos, tais como, vale transporte, auxílio alimentação, assistência médica e familiar, seguro de vida, invalidez e funeral, entre outros. </t>
    </r>
  </si>
  <si>
    <t>II</t>
  </si>
  <si>
    <t>Benefício</t>
  </si>
  <si>
    <t>Unit.</t>
  </si>
  <si>
    <t>Total</t>
  </si>
  <si>
    <t>Transporte – Vale A (menos 6% participação do empregado) VT = R$ 2,45 X 2 = 4,90 X 22dd =107,80 - 81,00 ( PART.Emprega  = R$ 26,80) .</t>
  </si>
  <si>
    <t>Auxílio alimentação [vales (alimentação / refeição no valor de R$ 385,00/mês]] concedidos de acordo com o PAT. PARCITIPAÇÃO DO EMPREGADO R$ 0,00.</t>
  </si>
  <si>
    <t>Assistência médica e familiar</t>
  </si>
  <si>
    <t>D</t>
  </si>
  <si>
    <t>Auxílio creche</t>
  </si>
  <si>
    <t>E</t>
  </si>
  <si>
    <t>cesta basica</t>
  </si>
  <si>
    <t>F</t>
  </si>
  <si>
    <t>Outros (especificar) – Gestora de Benefícios (Assistência Social e de Saúde – artigo 444 da CLT).</t>
  </si>
  <si>
    <t>TOTAL M2</t>
  </si>
  <si>
    <t>III</t>
  </si>
  <si>
    <t>Insumos</t>
  </si>
  <si>
    <t>Uniformes</t>
  </si>
  <si>
    <t>TOTAL M3</t>
  </si>
  <si>
    <r>
      <t xml:space="preserve">MÓDULO 4 (M4) </t>
    </r>
    <r>
      <rPr>
        <b/>
        <sz val="9"/>
        <color indexed="8"/>
        <rFont val="Verdana"/>
        <family val="2"/>
      </rPr>
      <t>– ENCARGOS SOCIAIS E TRABALHISTAS. Composto pelos submódulos: Encargos Previdenciários, FGTS, 13º Salário, Adicional de Férias, Afastamento Maternidade e Rescisão e Custo do Profissional Ausente. São os custos de mão de obra decorrentes da legislação trabalhista e previdenciária, estimados em função das ocorrências verificadas na empresa e das peculiaridades da contratação.</t>
    </r>
  </si>
  <si>
    <t>IV-1</t>
  </si>
  <si>
    <t>Encargos</t>
  </si>
  <si>
    <t>INSS</t>
  </si>
  <si>
    <t>SESI ou SESC</t>
  </si>
  <si>
    <t>SENAI ou SENAC</t>
  </si>
  <si>
    <t>INCRA</t>
  </si>
  <si>
    <t>Salário Educação</t>
  </si>
  <si>
    <t>FGTS</t>
  </si>
  <si>
    <t>G</t>
  </si>
  <si>
    <t>SAT</t>
  </si>
  <si>
    <t>H</t>
  </si>
  <si>
    <t>SEBRAE</t>
  </si>
  <si>
    <t>TOTAL IV-1</t>
  </si>
  <si>
    <t>IV-2</t>
  </si>
  <si>
    <t>Encargo</t>
  </si>
  <si>
    <t>(%)</t>
  </si>
  <si>
    <t>13º Salário</t>
  </si>
  <si>
    <t>Incidência do Submódulo IV-1 sobre 13º Salário</t>
  </si>
  <si>
    <t>TOTAL IV-2</t>
  </si>
  <si>
    <t>IV-3</t>
  </si>
  <si>
    <t>Afastamento Maternidade</t>
  </si>
  <si>
    <t>Incidência do Submódulo IV-1 sobre Afastamento Maternidade</t>
  </si>
  <si>
    <t>TOTAL IV-3</t>
  </si>
  <si>
    <t>IV-4</t>
  </si>
  <si>
    <t>Encargo (Provisão para Rescisão)</t>
  </si>
  <si>
    <t>Aviso prévio indenizado</t>
  </si>
  <si>
    <t>Incidência do FGTS s/aviso prévio indenizado</t>
  </si>
  <si>
    <t>Multa do FGTS s/aviso prévio indenizado</t>
  </si>
  <si>
    <t>Aviso prévio trabalhado</t>
  </si>
  <si>
    <t>Incidência do submódulo IV.1 sobre aviso prévio trabalhado</t>
  </si>
  <si>
    <t>Multa FGTS do aviso prévio trabalhado</t>
  </si>
  <si>
    <t>TOTAL IV-4</t>
  </si>
  <si>
    <t>Submódulo IV-5: Custo de Reposição do Profissional Ausente. É Calculado com base no cálculo do período não trabalhado. O Custo de referência para cálculo da reposição do profissional ausente deve levar em conta todos os custos para manter o profissional no posto de trabalho, (salário base acrescido dos adicionais e encargos, uniformes, custo de rescisão, etc., com exceção dos equipamentos).</t>
  </si>
  <si>
    <t>IV-5</t>
  </si>
  <si>
    <t>Férias + adicional férias</t>
  </si>
  <si>
    <t>Ausência por doença</t>
  </si>
  <si>
    <t>Licença paternidade</t>
  </si>
  <si>
    <t>Ausências legais</t>
  </si>
  <si>
    <t>Ausência por acidente de trabalho</t>
  </si>
  <si>
    <t>f</t>
  </si>
  <si>
    <t>Outros (especificar) - Treinamento</t>
  </si>
  <si>
    <t>Subtotal</t>
  </si>
  <si>
    <t>Incidência do submódulo IV-1 sobre o Custo de Reposição</t>
  </si>
  <si>
    <t>TOTAL IV-5</t>
  </si>
  <si>
    <t>ITEM</t>
  </si>
  <si>
    <t>QUADRO RESUMO - M4</t>
  </si>
  <si>
    <t>13º Salário + Adicional de Férias</t>
  </si>
  <si>
    <t>Encargos Previdenciários e FGTS</t>
  </si>
  <si>
    <t>Provisão para Rescisão</t>
  </si>
  <si>
    <t>Custo de Reposição do Profissional Ausente</t>
  </si>
  <si>
    <t>TOTAL M4</t>
  </si>
  <si>
    <t>PLANILHAS ANALÍTICAS PARA DEMONSTRAÇÃO DOS CUSTOS DOS INSUMOS - M3</t>
  </si>
  <si>
    <t>(III-A)</t>
  </si>
  <si>
    <t>QUADRO RESUMO</t>
  </si>
  <si>
    <t>VALOR MENSAL POR EMPREGADO SEM BDI (M1 + M2 + M3 + M4)</t>
  </si>
  <si>
    <r>
      <t xml:space="preserve">MÓDULO 5 (M5) </t>
    </r>
    <r>
      <rPr>
        <b/>
        <sz val="9"/>
        <color indexed="8"/>
        <rFont val="Verdana"/>
        <family val="2"/>
      </rPr>
      <t>– CUSTOS INDIRETOS, TRIBUTOS E LUCRO  (BDI/TAXAS)</t>
    </r>
  </si>
  <si>
    <t>VII</t>
  </si>
  <si>
    <t>DESCRIÇÃO</t>
  </si>
  <si>
    <t>Taxa dos Custos Indiretos (porcentual e valor)</t>
  </si>
  <si>
    <t>BASE DE CÁLCULO DOS CUSTOS INDIRETOS = VALOR GLOBAL (M1 + M2 + M3 + M4)</t>
  </si>
  <si>
    <t>Taxa de Lucro (porcentual e valor)</t>
  </si>
  <si>
    <t>BASE DE CÁLCULO DO LUCRO =  Total (M1 + M2 + M3 + M4 + Custos Indiretos)</t>
  </si>
  <si>
    <t>Taxa Dos Tributos (porcentual e valor)</t>
  </si>
  <si>
    <t>BASE DE CÁLCULO PARA TRIBUTOS =  Total (M1+ M2 + M3 + M4 + Custos Indiretos + Lucro) = (T0)</t>
  </si>
  <si>
    <r>
      <t xml:space="preserve">Federais </t>
    </r>
    <r>
      <rPr>
        <sz val="9"/>
        <color indexed="8"/>
        <rFont val="Verdana"/>
        <family val="2"/>
      </rPr>
      <t>(exceto IRPJ e CSLL)</t>
    </r>
  </si>
  <si>
    <t>a)</t>
  </si>
  <si>
    <t>COFINS (Lucro Presumido = 3%)</t>
  </si>
  <si>
    <t>b)</t>
  </si>
  <si>
    <t>PIS (Lucro Presumido = 0,65%)</t>
  </si>
  <si>
    <t>Municipais</t>
  </si>
  <si>
    <t>ISS</t>
  </si>
  <si>
    <t>DESONERAÇÃO DA FOLHA DE PAGAMENTO</t>
  </si>
  <si>
    <t>TOTAL M5</t>
  </si>
  <si>
    <t>Cálculo dos Tributos: (T1 em percentual %) x</t>
  </si>
  <si>
    <t>(</t>
  </si>
  <si>
    <t>TO</t>
  </si>
  <si>
    <t>)</t>
  </si>
  <si>
    <t>1-(T1 em numeral dividido por 100)</t>
  </si>
  <si>
    <t>QUADRO RESUMO POR EMPREGADO</t>
  </si>
  <si>
    <t>VALOR TOTAL MENSAL (COM BDI/TAXAS)</t>
  </si>
  <si>
    <t>SERVIÇOS</t>
  </si>
  <si>
    <t>LOCAL/PROFISSIONAL</t>
  </si>
  <si>
    <t>QUANT.</t>
  </si>
  <si>
    <t>UNITÁRIO</t>
  </si>
  <si>
    <t>SEDE DO SEBRAE-PE</t>
  </si>
  <si>
    <t>VALOR TOTAL MENSAL SERVIÇOS</t>
  </si>
  <si>
    <t>02</t>
  </si>
  <si>
    <t>PLANILHA DE CÁLCULO PARA FORMAÇÃO DOS PREÇOS DE ATENDIMENTO DO BACKOFFICE (CALL CENTER) - REFERENCIAL DO SALÁRIO.</t>
  </si>
  <si>
    <t xml:space="preserve">AUXILIAR DE BACKOFFICE (ATENDIMENTO DE 1º NÍVEL) </t>
  </si>
  <si>
    <t xml:space="preserve"> ANALISTA DE BACKOFFICE (SUPORTE 2º NÍVEL)</t>
  </si>
  <si>
    <t>VALOR  DO SALÁRIO NOMINAL</t>
  </si>
  <si>
    <t>TOTAL PARA 12 MESES DO SALÁRIO NOMINAL</t>
  </si>
  <si>
    <r>
      <t xml:space="preserve">MÓDULO 3 (M3) </t>
    </r>
    <r>
      <rPr>
        <sz val="9"/>
        <color indexed="8"/>
        <rFont val="Verdana"/>
        <family val="2"/>
      </rPr>
      <t>– INSUMOS DIVERSOS (uniformes, materiais e outros). Composto pelos custos relativos a materiais utilizados diretamente na execução dos serviços.</t>
    </r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</si>
</sst>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&quot;R$&quot;\ #,##0.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Verdana"/>
      <family val="2"/>
    </font>
    <font>
      <b/>
      <sz val="9"/>
      <color indexed="8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"/>
      <name val="Verdana"/>
      <family val="2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sz val="11"/>
      <color theme="1"/>
      <name val="Calibri"/>
      <family val="2"/>
      <scheme val="minor"/>
    </font>
    <font>
      <sz val="9"/>
      <color rgb="FF0000FF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85">
    <xf numFmtId="0" fontId="0" fillId="0" borderId="0" xfId="0"/>
    <xf numFmtId="0" fontId="2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0" fontId="0" fillId="0" borderId="6" xfId="0" applyNumberForma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6" xfId="0" applyBorder="1"/>
    <xf numFmtId="0" fontId="5" fillId="4" borderId="6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0" borderId="6" xfId="0" applyNumberFormat="1" applyFont="1" applyBorder="1" applyAlignment="1">
      <alignment horizontal="center" vertical="center"/>
    </xf>
    <xf numFmtId="0" fontId="0" fillId="0" borderId="6" xfId="0" applyBorder="1" applyAlignment="1"/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6" xfId="0" applyBorder="1"/>
    <xf numFmtId="0" fontId="1" fillId="5" borderId="6" xfId="0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4" fillId="0" borderId="6" xfId="0" applyNumberFormat="1" applyFont="1" applyBorder="1"/>
    <xf numFmtId="44" fontId="0" fillId="0" borderId="0" xfId="1" applyFont="1"/>
    <xf numFmtId="164" fontId="0" fillId="7" borderId="6" xfId="0" applyNumberForma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64" fontId="10" fillId="0" borderId="6" xfId="0" applyNumberFormat="1" applyFont="1" applyBorder="1" applyAlignment="1">
      <alignment horizontal="right" vertical="center"/>
    </xf>
    <xf numFmtId="0" fontId="7" fillId="5" borderId="6" xfId="0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164" fontId="0" fillId="0" borderId="6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4" fillId="0" borderId="6" xfId="0" applyFont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164" fontId="4" fillId="5" borderId="6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0" fillId="0" borderId="6" xfId="0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right" vertical="center"/>
    </xf>
    <xf numFmtId="0" fontId="0" fillId="0" borderId="6" xfId="0" applyBorder="1"/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164" fontId="10" fillId="0" borderId="3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0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10" fontId="4" fillId="3" borderId="4" xfId="0" applyNumberFormat="1" applyFont="1" applyFill="1" applyBorder="1" applyAlignment="1">
      <alignment horizontal="center" vertical="center"/>
    </xf>
    <xf numFmtId="10" fontId="4" fillId="3" borderId="5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0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0" fontId="9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10" fontId="9" fillId="0" borderId="1" xfId="0" applyNumberFormat="1" applyFont="1" applyFill="1" applyBorder="1" applyAlignment="1">
      <alignment horizontal="center"/>
    </xf>
    <xf numFmtId="10" fontId="9" fillId="0" borderId="3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0" fillId="0" borderId="9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8" fillId="0" borderId="4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1" fillId="0" borderId="9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0"/>
  <sheetViews>
    <sheetView tabSelected="1" topLeftCell="A59" zoomScaleNormal="100" workbookViewId="0">
      <selection activeCell="A73" sqref="A73:I73"/>
    </sheetView>
  </sheetViews>
  <sheetFormatPr defaultRowHeight="15"/>
  <cols>
    <col min="5" max="5" width="19.28515625" customWidth="1"/>
    <col min="6" max="6" width="12" customWidth="1"/>
    <col min="7" max="7" width="9.140625" customWidth="1"/>
    <col min="8" max="8" width="11.140625" customWidth="1"/>
    <col min="9" max="9" width="20.28515625" customWidth="1"/>
    <col min="10" max="10" width="0.140625" customWidth="1"/>
    <col min="11" max="11" width="10.5703125" bestFit="1" customWidth="1"/>
  </cols>
  <sheetData>
    <row r="1" spans="1:10" ht="41.25" customHeight="1">
      <c r="A1" s="159" t="s">
        <v>125</v>
      </c>
      <c r="B1" s="160"/>
      <c r="C1" s="160"/>
      <c r="D1" s="160"/>
      <c r="E1" s="160"/>
      <c r="F1" s="160"/>
      <c r="G1" s="160"/>
      <c r="H1" s="161"/>
      <c r="I1" s="162" t="s">
        <v>0</v>
      </c>
      <c r="J1" s="163"/>
    </row>
    <row r="2" spans="1:10">
      <c r="A2" s="166" t="s">
        <v>1</v>
      </c>
      <c r="B2" s="120"/>
      <c r="C2" s="120"/>
      <c r="D2" s="120"/>
      <c r="E2" s="103"/>
      <c r="F2" s="1" t="s">
        <v>2</v>
      </c>
      <c r="G2" s="167" t="s">
        <v>3</v>
      </c>
      <c r="H2" s="168"/>
      <c r="I2" s="164"/>
      <c r="J2" s="165"/>
    </row>
    <row r="3" spans="1:10" ht="28.5" customHeight="1">
      <c r="A3" s="169" t="s">
        <v>126</v>
      </c>
      <c r="B3" s="170"/>
      <c r="C3" s="170"/>
      <c r="D3" s="170"/>
      <c r="E3" s="171"/>
      <c r="F3" s="2" t="s">
        <v>124</v>
      </c>
      <c r="G3" s="154">
        <v>1350</v>
      </c>
      <c r="H3" s="155"/>
      <c r="I3" s="42">
        <f>F3*G3</f>
        <v>2700</v>
      </c>
      <c r="J3" s="47"/>
    </row>
    <row r="4" spans="1:10">
      <c r="A4" s="180" t="s">
        <v>127</v>
      </c>
      <c r="B4" s="120"/>
      <c r="C4" s="120"/>
      <c r="D4" s="120"/>
      <c r="E4" s="103"/>
      <c r="F4" s="2" t="s">
        <v>4</v>
      </c>
      <c r="G4" s="154">
        <v>1890</v>
      </c>
      <c r="H4" s="155"/>
      <c r="I4" s="42">
        <f t="shared" ref="I4" si="0">F4*G4</f>
        <v>1890</v>
      </c>
      <c r="J4" s="47"/>
    </row>
    <row r="5" spans="1:10">
      <c r="A5" s="181" t="s">
        <v>128</v>
      </c>
      <c r="B5" s="182"/>
      <c r="C5" s="182"/>
      <c r="D5" s="182"/>
      <c r="E5" s="182"/>
      <c r="F5" s="182"/>
      <c r="G5" s="182"/>
      <c r="H5" s="183"/>
      <c r="I5" s="115">
        <f>SUM(I3:I4)</f>
        <v>4590</v>
      </c>
      <c r="J5" s="184"/>
    </row>
    <row r="6" spans="1:10">
      <c r="A6" s="166" t="s">
        <v>129</v>
      </c>
      <c r="B6" s="120"/>
      <c r="C6" s="120"/>
      <c r="D6" s="120"/>
      <c r="E6" s="120"/>
      <c r="F6" s="120"/>
      <c r="G6" s="120"/>
      <c r="H6" s="103"/>
      <c r="I6" s="115">
        <f>I5*12</f>
        <v>55080</v>
      </c>
      <c r="J6" s="184"/>
    </row>
    <row r="7" spans="1:10">
      <c r="A7" s="174" t="s">
        <v>6</v>
      </c>
      <c r="B7" s="174"/>
      <c r="C7" s="174"/>
      <c r="D7" s="174"/>
      <c r="E7" s="174"/>
      <c r="F7" s="174"/>
      <c r="G7" s="174"/>
      <c r="H7" s="174"/>
      <c r="I7" s="174"/>
      <c r="J7" s="174"/>
    </row>
    <row r="8" spans="1:10" ht="42" customHeight="1">
      <c r="A8" s="117" t="s">
        <v>7</v>
      </c>
      <c r="B8" s="118"/>
      <c r="C8" s="118"/>
      <c r="D8" s="118"/>
      <c r="E8" s="118"/>
      <c r="F8" s="118"/>
      <c r="G8" s="118"/>
      <c r="H8" s="118"/>
      <c r="I8" s="118"/>
      <c r="J8" s="119"/>
    </row>
    <row r="9" spans="1:10">
      <c r="A9" s="3" t="s">
        <v>8</v>
      </c>
      <c r="B9" s="35" t="s">
        <v>9</v>
      </c>
      <c r="C9" s="120"/>
      <c r="D9" s="120"/>
      <c r="E9" s="120"/>
      <c r="F9" s="120"/>
      <c r="G9" s="120"/>
      <c r="H9" s="103"/>
      <c r="I9" s="175" t="s">
        <v>10</v>
      </c>
      <c r="J9" s="176"/>
    </row>
    <row r="10" spans="1:10">
      <c r="A10" s="4" t="s">
        <v>11</v>
      </c>
      <c r="B10" s="177" t="s">
        <v>12</v>
      </c>
      <c r="C10" s="178"/>
      <c r="D10" s="178"/>
      <c r="E10" s="178"/>
      <c r="F10" s="178"/>
      <c r="G10" s="178"/>
      <c r="H10" s="179"/>
      <c r="I10" s="154">
        <f>I5</f>
        <v>4590</v>
      </c>
      <c r="J10" s="155"/>
    </row>
    <row r="11" spans="1:10">
      <c r="A11" s="4" t="s">
        <v>13</v>
      </c>
      <c r="B11" s="80" t="s">
        <v>14</v>
      </c>
      <c r="C11" s="81"/>
      <c r="D11" s="81"/>
      <c r="E11" s="81"/>
      <c r="F11" s="81"/>
      <c r="G11" s="81"/>
      <c r="H11" s="82"/>
      <c r="I11" s="154">
        <v>0</v>
      </c>
      <c r="J11" s="155"/>
    </row>
    <row r="12" spans="1:10">
      <c r="A12" s="4" t="s">
        <v>15</v>
      </c>
      <c r="B12" s="80" t="s">
        <v>16</v>
      </c>
      <c r="C12" s="81"/>
      <c r="D12" s="81"/>
      <c r="E12" s="81"/>
      <c r="F12" s="81"/>
      <c r="G12" s="81"/>
      <c r="H12" s="82"/>
      <c r="I12" s="154">
        <v>0</v>
      </c>
      <c r="J12" s="155"/>
    </row>
    <row r="13" spans="1:10">
      <c r="A13" s="133" t="s">
        <v>17</v>
      </c>
      <c r="B13" s="156"/>
      <c r="C13" s="156"/>
      <c r="D13" s="156"/>
      <c r="E13" s="156"/>
      <c r="F13" s="156"/>
      <c r="G13" s="156"/>
      <c r="H13" s="157"/>
      <c r="I13" s="136">
        <f>SUM(I10:J12)</f>
        <v>4590</v>
      </c>
      <c r="J13" s="158"/>
    </row>
    <row r="14" spans="1:10" ht="57" customHeight="1">
      <c r="A14" s="117" t="s">
        <v>18</v>
      </c>
      <c r="B14" s="118"/>
      <c r="C14" s="118"/>
      <c r="D14" s="118"/>
      <c r="E14" s="118"/>
      <c r="F14" s="118"/>
      <c r="G14" s="118"/>
      <c r="H14" s="118"/>
      <c r="I14" s="118"/>
      <c r="J14" s="119"/>
    </row>
    <row r="15" spans="1:10">
      <c r="A15" s="3" t="s">
        <v>19</v>
      </c>
      <c r="B15" s="35" t="s">
        <v>20</v>
      </c>
      <c r="C15" s="120"/>
      <c r="D15" s="120"/>
      <c r="E15" s="103"/>
      <c r="F15" s="5" t="s">
        <v>2</v>
      </c>
      <c r="G15" s="35" t="s">
        <v>21</v>
      </c>
      <c r="H15" s="103"/>
      <c r="I15" s="35" t="s">
        <v>22</v>
      </c>
      <c r="J15" s="103"/>
    </row>
    <row r="16" spans="1:10" ht="48.75" customHeight="1">
      <c r="A16" s="4" t="s">
        <v>11</v>
      </c>
      <c r="B16" s="153" t="s">
        <v>23</v>
      </c>
      <c r="C16" s="118"/>
      <c r="D16" s="118"/>
      <c r="E16" s="119"/>
      <c r="F16" s="6">
        <v>2</v>
      </c>
      <c r="G16" s="42">
        <v>26.8</v>
      </c>
      <c r="H16" s="43"/>
      <c r="I16" s="42">
        <f t="shared" ref="I16:I21" si="1">G16*F16</f>
        <v>53.6</v>
      </c>
      <c r="J16" s="47"/>
    </row>
    <row r="17" spans="1:10" ht="57" customHeight="1">
      <c r="A17" s="4" t="s">
        <v>13</v>
      </c>
      <c r="B17" s="125" t="s">
        <v>24</v>
      </c>
      <c r="C17" s="118"/>
      <c r="D17" s="118"/>
      <c r="E17" s="119"/>
      <c r="F17" s="6">
        <v>3</v>
      </c>
      <c r="G17" s="42">
        <v>385</v>
      </c>
      <c r="H17" s="43"/>
      <c r="I17" s="42">
        <f t="shared" si="1"/>
        <v>1155</v>
      </c>
      <c r="J17" s="47"/>
    </row>
    <row r="18" spans="1:10">
      <c r="A18" s="7" t="s">
        <v>15</v>
      </c>
      <c r="B18" s="150" t="s">
        <v>25</v>
      </c>
      <c r="C18" s="151"/>
      <c r="D18" s="151"/>
      <c r="E18" s="152"/>
      <c r="F18" s="6">
        <v>3</v>
      </c>
      <c r="G18" s="42">
        <v>130</v>
      </c>
      <c r="H18" s="47"/>
      <c r="I18" s="42">
        <f>F18*G18</f>
        <v>390</v>
      </c>
      <c r="J18" s="47"/>
    </row>
    <row r="19" spans="1:10">
      <c r="A19" s="7" t="s">
        <v>26</v>
      </c>
      <c r="B19" s="144" t="s">
        <v>27</v>
      </c>
      <c r="C19" s="145"/>
      <c r="D19" s="145"/>
      <c r="E19" s="146"/>
      <c r="F19" s="6">
        <v>0</v>
      </c>
      <c r="G19" s="42"/>
      <c r="H19" s="47"/>
      <c r="I19" s="42">
        <f t="shared" si="1"/>
        <v>0</v>
      </c>
      <c r="J19" s="47"/>
    </row>
    <row r="20" spans="1:10">
      <c r="A20" s="7" t="s">
        <v>28</v>
      </c>
      <c r="B20" s="147" t="s">
        <v>29</v>
      </c>
      <c r="C20" s="148"/>
      <c r="D20" s="148"/>
      <c r="E20" s="149"/>
      <c r="F20" s="6">
        <v>0</v>
      </c>
      <c r="G20" s="42"/>
      <c r="H20" s="47"/>
      <c r="I20" s="42">
        <f t="shared" si="1"/>
        <v>0</v>
      </c>
      <c r="J20" s="47"/>
    </row>
    <row r="21" spans="1:10" ht="49.5" customHeight="1">
      <c r="A21" s="7" t="s">
        <v>30</v>
      </c>
      <c r="B21" s="140" t="s">
        <v>31</v>
      </c>
      <c r="C21" s="118"/>
      <c r="D21" s="118"/>
      <c r="E21" s="119"/>
      <c r="F21" s="6">
        <v>0</v>
      </c>
      <c r="G21" s="42"/>
      <c r="H21" s="47"/>
      <c r="I21" s="42">
        <f t="shared" si="1"/>
        <v>0</v>
      </c>
      <c r="J21" s="47"/>
    </row>
    <row r="22" spans="1:10">
      <c r="A22" s="133" t="s">
        <v>32</v>
      </c>
      <c r="B22" s="134"/>
      <c r="C22" s="134"/>
      <c r="D22" s="134"/>
      <c r="E22" s="134"/>
      <c r="F22" s="134"/>
      <c r="G22" s="134"/>
      <c r="H22" s="135"/>
      <c r="I22" s="136">
        <f>SUM(I16:I21)</f>
        <v>1598.6</v>
      </c>
      <c r="J22" s="137"/>
    </row>
    <row r="23" spans="1:10" ht="44.25" customHeight="1">
      <c r="A23" s="141" t="s">
        <v>130</v>
      </c>
      <c r="B23" s="142"/>
      <c r="C23" s="142"/>
      <c r="D23" s="142"/>
      <c r="E23" s="142"/>
      <c r="F23" s="142"/>
      <c r="G23" s="142"/>
      <c r="H23" s="142"/>
      <c r="I23" s="142"/>
      <c r="J23" s="143"/>
    </row>
    <row r="24" spans="1:10">
      <c r="A24" s="4" t="s">
        <v>33</v>
      </c>
      <c r="B24" s="139" t="s">
        <v>34</v>
      </c>
      <c r="C24" s="81"/>
      <c r="D24" s="81"/>
      <c r="E24" s="81"/>
      <c r="F24" s="81"/>
      <c r="G24" s="81"/>
      <c r="H24" s="82"/>
      <c r="I24" s="35" t="s">
        <v>22</v>
      </c>
      <c r="J24" s="103"/>
    </row>
    <row r="25" spans="1:10">
      <c r="A25" s="4" t="s">
        <v>11</v>
      </c>
      <c r="B25" s="80" t="s">
        <v>35</v>
      </c>
      <c r="C25" s="81"/>
      <c r="D25" s="81"/>
      <c r="E25" s="81"/>
      <c r="F25" s="81"/>
      <c r="G25" s="81"/>
      <c r="H25" s="82"/>
      <c r="I25" s="42">
        <v>0</v>
      </c>
      <c r="J25" s="47"/>
    </row>
    <row r="26" spans="1:10" ht="22.5" customHeight="1">
      <c r="A26" s="4" t="s">
        <v>13</v>
      </c>
      <c r="B26" s="80" t="s">
        <v>16</v>
      </c>
      <c r="C26" s="81"/>
      <c r="D26" s="81"/>
      <c r="E26" s="81"/>
      <c r="F26" s="81"/>
      <c r="G26" s="81"/>
      <c r="H26" s="82"/>
      <c r="I26" s="42"/>
      <c r="J26" s="47"/>
    </row>
    <row r="27" spans="1:10" ht="18" customHeight="1">
      <c r="A27" s="133" t="s">
        <v>36</v>
      </c>
      <c r="B27" s="134"/>
      <c r="C27" s="134"/>
      <c r="D27" s="134"/>
      <c r="E27" s="134"/>
      <c r="F27" s="134"/>
      <c r="G27" s="134"/>
      <c r="H27" s="135"/>
      <c r="I27" s="136">
        <f>I25+I26</f>
        <v>0</v>
      </c>
      <c r="J27" s="137"/>
    </row>
    <row r="28" spans="1:10" ht="57.75" customHeight="1">
      <c r="A28" s="117" t="s">
        <v>37</v>
      </c>
      <c r="B28" s="118"/>
      <c r="C28" s="118"/>
      <c r="D28" s="118"/>
      <c r="E28" s="118"/>
      <c r="F28" s="118"/>
      <c r="G28" s="118"/>
      <c r="H28" s="118"/>
      <c r="I28" s="118"/>
      <c r="J28" s="119"/>
    </row>
    <row r="29" spans="1:10">
      <c r="A29" s="8" t="s">
        <v>38</v>
      </c>
      <c r="B29" s="35" t="s">
        <v>39</v>
      </c>
      <c r="C29" s="120"/>
      <c r="D29" s="120"/>
      <c r="E29" s="120"/>
      <c r="F29" s="103"/>
      <c r="G29" s="138">
        <f>G38</f>
        <v>0.3680000000000001</v>
      </c>
      <c r="H29" s="103"/>
      <c r="I29" s="35" t="s">
        <v>10</v>
      </c>
      <c r="J29" s="103"/>
    </row>
    <row r="30" spans="1:10">
      <c r="A30" s="9" t="s">
        <v>11</v>
      </c>
      <c r="B30" s="80" t="s">
        <v>40</v>
      </c>
      <c r="C30" s="81"/>
      <c r="D30" s="81"/>
      <c r="E30" s="81"/>
      <c r="F30" s="82"/>
      <c r="G30" s="94">
        <v>0.2</v>
      </c>
      <c r="H30" s="95"/>
      <c r="I30" s="42">
        <f>G30*I10</f>
        <v>918</v>
      </c>
      <c r="J30" s="47"/>
    </row>
    <row r="31" spans="1:10">
      <c r="A31" s="10" t="s">
        <v>13</v>
      </c>
      <c r="B31" s="80" t="s">
        <v>41</v>
      </c>
      <c r="C31" s="81"/>
      <c r="D31" s="81"/>
      <c r="E31" s="81"/>
      <c r="F31" s="82"/>
      <c r="G31" s="94">
        <v>1.4999999999999999E-2</v>
      </c>
      <c r="H31" s="95"/>
      <c r="I31" s="42">
        <f>G31*I10</f>
        <v>68.849999999999994</v>
      </c>
      <c r="J31" s="47"/>
    </row>
    <row r="32" spans="1:10">
      <c r="A32" s="10" t="s">
        <v>15</v>
      </c>
      <c r="B32" s="80" t="s">
        <v>42</v>
      </c>
      <c r="C32" s="81"/>
      <c r="D32" s="81"/>
      <c r="E32" s="81"/>
      <c r="F32" s="82"/>
      <c r="G32" s="94">
        <v>0.01</v>
      </c>
      <c r="H32" s="95"/>
      <c r="I32" s="42">
        <f>G32*I10</f>
        <v>45.9</v>
      </c>
      <c r="J32" s="47"/>
    </row>
    <row r="33" spans="1:10">
      <c r="A33" s="10" t="s">
        <v>26</v>
      </c>
      <c r="B33" s="80" t="s">
        <v>43</v>
      </c>
      <c r="C33" s="81"/>
      <c r="D33" s="81"/>
      <c r="E33" s="81"/>
      <c r="F33" s="82"/>
      <c r="G33" s="94">
        <v>2E-3</v>
      </c>
      <c r="H33" s="95"/>
      <c r="I33" s="42">
        <f>G33*I10</f>
        <v>9.18</v>
      </c>
      <c r="J33" s="47"/>
    </row>
    <row r="34" spans="1:10">
      <c r="A34" s="10" t="s">
        <v>28</v>
      </c>
      <c r="B34" s="80" t="s">
        <v>44</v>
      </c>
      <c r="C34" s="81"/>
      <c r="D34" s="81"/>
      <c r="E34" s="81"/>
      <c r="F34" s="82"/>
      <c r="G34" s="94">
        <v>2.5000000000000001E-2</v>
      </c>
      <c r="H34" s="95"/>
      <c r="I34" s="42">
        <f>G34*I10</f>
        <v>114.75</v>
      </c>
      <c r="J34" s="47"/>
    </row>
    <row r="35" spans="1:10">
      <c r="A35" s="10" t="s">
        <v>30</v>
      </c>
      <c r="B35" s="80" t="s">
        <v>45</v>
      </c>
      <c r="C35" s="81"/>
      <c r="D35" s="81"/>
      <c r="E35" s="81"/>
      <c r="F35" s="82"/>
      <c r="G35" s="94">
        <v>0.08</v>
      </c>
      <c r="H35" s="95"/>
      <c r="I35" s="42">
        <f>G35*I10</f>
        <v>367.2</v>
      </c>
      <c r="J35" s="47"/>
    </row>
    <row r="36" spans="1:10" ht="18" customHeight="1">
      <c r="A36" s="10" t="s">
        <v>46</v>
      </c>
      <c r="B36" s="80" t="s">
        <v>47</v>
      </c>
      <c r="C36" s="81"/>
      <c r="D36" s="81"/>
      <c r="E36" s="81"/>
      <c r="F36" s="82"/>
      <c r="G36" s="94">
        <v>0.03</v>
      </c>
      <c r="H36" s="95"/>
      <c r="I36" s="42">
        <f>G36*I10</f>
        <v>137.69999999999999</v>
      </c>
      <c r="J36" s="47"/>
    </row>
    <row r="37" spans="1:10">
      <c r="A37" s="10" t="s">
        <v>48</v>
      </c>
      <c r="B37" s="80" t="s">
        <v>49</v>
      </c>
      <c r="C37" s="81"/>
      <c r="D37" s="81"/>
      <c r="E37" s="81"/>
      <c r="F37" s="82"/>
      <c r="G37" s="94">
        <v>6.0000000000000001E-3</v>
      </c>
      <c r="H37" s="95"/>
      <c r="I37" s="42">
        <f>G37*I10</f>
        <v>27.54</v>
      </c>
      <c r="J37" s="47"/>
    </row>
    <row r="38" spans="1:10">
      <c r="A38" s="111" t="s">
        <v>50</v>
      </c>
      <c r="B38" s="112"/>
      <c r="C38" s="112"/>
      <c r="D38" s="112"/>
      <c r="E38" s="112"/>
      <c r="F38" s="47"/>
      <c r="G38" s="113">
        <f>SUM(G30:G37)</f>
        <v>0.3680000000000001</v>
      </c>
      <c r="H38" s="114"/>
      <c r="I38" s="115">
        <f>SUM(I30:I37)</f>
        <v>1689.1200000000001</v>
      </c>
      <c r="J38" s="116"/>
    </row>
    <row r="39" spans="1:10">
      <c r="A39" s="8" t="s">
        <v>51</v>
      </c>
      <c r="B39" s="35" t="s">
        <v>52</v>
      </c>
      <c r="C39" s="120"/>
      <c r="D39" s="120"/>
      <c r="E39" s="120"/>
      <c r="F39" s="103"/>
      <c r="G39" s="35" t="s">
        <v>53</v>
      </c>
      <c r="H39" s="103"/>
      <c r="I39" s="35" t="s">
        <v>10</v>
      </c>
      <c r="J39" s="103"/>
    </row>
    <row r="40" spans="1:10">
      <c r="A40" s="9" t="s">
        <v>11</v>
      </c>
      <c r="B40" s="80" t="s">
        <v>54</v>
      </c>
      <c r="C40" s="81"/>
      <c r="D40" s="81"/>
      <c r="E40" s="81"/>
      <c r="F40" s="82"/>
      <c r="G40" s="104">
        <v>8.3299999999999999E-2</v>
      </c>
      <c r="H40" s="105"/>
      <c r="I40" s="42">
        <f>G40*I10</f>
        <v>382.34699999999998</v>
      </c>
      <c r="J40" s="47"/>
    </row>
    <row r="41" spans="1:10">
      <c r="A41" s="4" t="s">
        <v>11</v>
      </c>
      <c r="B41" s="126" t="s">
        <v>55</v>
      </c>
      <c r="C41" s="127"/>
      <c r="D41" s="127"/>
      <c r="E41" s="127"/>
      <c r="F41" s="128"/>
      <c r="G41" s="129">
        <v>1.4E-2</v>
      </c>
      <c r="H41" s="130"/>
      <c r="I41" s="131">
        <f>G41*I13</f>
        <v>64.260000000000005</v>
      </c>
      <c r="J41" s="132"/>
    </row>
    <row r="42" spans="1:10">
      <c r="A42" s="111" t="s">
        <v>56</v>
      </c>
      <c r="B42" s="112"/>
      <c r="C42" s="112"/>
      <c r="D42" s="112"/>
      <c r="E42" s="112"/>
      <c r="F42" s="47"/>
      <c r="G42" s="113">
        <f>G40+G41</f>
        <v>9.7299999999999998E-2</v>
      </c>
      <c r="H42" s="114"/>
      <c r="I42" s="101">
        <f>I40+I41</f>
        <v>446.60699999999997</v>
      </c>
      <c r="J42" s="102"/>
    </row>
    <row r="43" spans="1:10">
      <c r="A43" s="8" t="s">
        <v>57</v>
      </c>
      <c r="B43" s="35" t="s">
        <v>52</v>
      </c>
      <c r="C43" s="120"/>
      <c r="D43" s="120"/>
      <c r="E43" s="120"/>
      <c r="F43" s="103"/>
      <c r="G43" s="35" t="s">
        <v>53</v>
      </c>
      <c r="H43" s="103"/>
      <c r="I43" s="35" t="s">
        <v>10</v>
      </c>
      <c r="J43" s="103"/>
    </row>
    <row r="44" spans="1:10">
      <c r="A44" s="9" t="s">
        <v>11</v>
      </c>
      <c r="B44" s="80" t="s">
        <v>58</v>
      </c>
      <c r="C44" s="81"/>
      <c r="D44" s="81"/>
      <c r="E44" s="81"/>
      <c r="F44" s="82"/>
      <c r="G44" s="94">
        <v>6.4999999999999997E-3</v>
      </c>
      <c r="H44" s="95"/>
      <c r="I44" s="42">
        <f>G44*I13</f>
        <v>29.834999999999997</v>
      </c>
      <c r="J44" s="47"/>
    </row>
    <row r="45" spans="1:10" ht="26.25" customHeight="1">
      <c r="A45" s="10" t="s">
        <v>13</v>
      </c>
      <c r="B45" s="125" t="s">
        <v>59</v>
      </c>
      <c r="C45" s="118"/>
      <c r="D45" s="118"/>
      <c r="E45" s="118"/>
      <c r="F45" s="119"/>
      <c r="G45" s="83">
        <v>1.1000000000000001E-3</v>
      </c>
      <c r="H45" s="84"/>
      <c r="I45" s="42">
        <f>I13*G45</f>
        <v>5.0490000000000004</v>
      </c>
      <c r="J45" s="47"/>
    </row>
    <row r="46" spans="1:10">
      <c r="A46" s="111" t="s">
        <v>60</v>
      </c>
      <c r="B46" s="112"/>
      <c r="C46" s="112"/>
      <c r="D46" s="112"/>
      <c r="E46" s="112"/>
      <c r="F46" s="47"/>
      <c r="G46" s="113">
        <f>G44+G45</f>
        <v>7.6E-3</v>
      </c>
      <c r="H46" s="114"/>
      <c r="I46" s="115">
        <f>SUM(I44:I45)</f>
        <v>34.884</v>
      </c>
      <c r="J46" s="116"/>
    </row>
    <row r="47" spans="1:10">
      <c r="A47" s="8" t="s">
        <v>61</v>
      </c>
      <c r="B47" s="35" t="s">
        <v>62</v>
      </c>
      <c r="C47" s="120"/>
      <c r="D47" s="120"/>
      <c r="E47" s="120"/>
      <c r="F47" s="103"/>
      <c r="G47" s="35" t="s">
        <v>53</v>
      </c>
      <c r="H47" s="103"/>
      <c r="I47" s="35" t="s">
        <v>10</v>
      </c>
      <c r="J47" s="103"/>
    </row>
    <row r="48" spans="1:10">
      <c r="A48" s="9" t="s">
        <v>11</v>
      </c>
      <c r="B48" s="80" t="s">
        <v>63</v>
      </c>
      <c r="C48" s="81"/>
      <c r="D48" s="81"/>
      <c r="E48" s="81"/>
      <c r="F48" s="82"/>
      <c r="G48" s="94">
        <v>4.1999999999999997E-3</v>
      </c>
      <c r="H48" s="95"/>
      <c r="I48" s="42">
        <f>G48*I13</f>
        <v>19.277999999999999</v>
      </c>
      <c r="J48" s="47"/>
    </row>
    <row r="49" spans="1:10">
      <c r="A49" s="10" t="s">
        <v>13</v>
      </c>
      <c r="B49" s="80" t="s">
        <v>64</v>
      </c>
      <c r="C49" s="81"/>
      <c r="D49" s="81"/>
      <c r="E49" s="81"/>
      <c r="F49" s="82"/>
      <c r="G49" s="124">
        <v>3.5999999999999997E-2</v>
      </c>
      <c r="H49" s="84"/>
      <c r="I49" s="42">
        <f>G48*I48</f>
        <v>8.0967599999999987E-2</v>
      </c>
      <c r="J49" s="47"/>
    </row>
    <row r="50" spans="1:10">
      <c r="A50" s="10" t="s">
        <v>15</v>
      </c>
      <c r="B50" s="80" t="s">
        <v>65</v>
      </c>
      <c r="C50" s="81"/>
      <c r="D50" s="81"/>
      <c r="E50" s="81"/>
      <c r="F50" s="82"/>
      <c r="G50" s="83">
        <v>2E-3</v>
      </c>
      <c r="H50" s="84"/>
      <c r="I50" s="42">
        <f>G50*I51</f>
        <v>0.17845919999999998</v>
      </c>
      <c r="J50" s="47"/>
    </row>
    <row r="51" spans="1:10">
      <c r="A51" s="10" t="s">
        <v>26</v>
      </c>
      <c r="B51" s="80" t="s">
        <v>66</v>
      </c>
      <c r="C51" s="81"/>
      <c r="D51" s="81"/>
      <c r="E51" s="81"/>
      <c r="F51" s="82"/>
      <c r="G51" s="94">
        <v>1.9439999999999999E-2</v>
      </c>
      <c r="H51" s="95"/>
      <c r="I51" s="42">
        <f>G51*I13</f>
        <v>89.229599999999991</v>
      </c>
      <c r="J51" s="47"/>
    </row>
    <row r="52" spans="1:10">
      <c r="A52" s="10" t="s">
        <v>28</v>
      </c>
      <c r="B52" s="121" t="s">
        <v>67</v>
      </c>
      <c r="C52" s="122"/>
      <c r="D52" s="122"/>
      <c r="E52" s="122"/>
      <c r="F52" s="123"/>
      <c r="G52" s="83">
        <v>3.2659999999999998E-3</v>
      </c>
      <c r="H52" s="84"/>
      <c r="I52" s="42">
        <f>G52*I51</f>
        <v>0.29142387359999994</v>
      </c>
      <c r="J52" s="47"/>
    </row>
    <row r="53" spans="1:10">
      <c r="A53" s="10" t="s">
        <v>30</v>
      </c>
      <c r="B53" s="80" t="s">
        <v>68</v>
      </c>
      <c r="C53" s="81"/>
      <c r="D53" s="81"/>
      <c r="E53" s="81"/>
      <c r="F53" s="82"/>
      <c r="G53" s="94">
        <v>2E-3</v>
      </c>
      <c r="H53" s="95"/>
      <c r="I53" s="42">
        <f>G53*I51</f>
        <v>0.17845919999999998</v>
      </c>
      <c r="J53" s="47"/>
    </row>
    <row r="54" spans="1:10">
      <c r="A54" s="111" t="s">
        <v>69</v>
      </c>
      <c r="B54" s="112"/>
      <c r="C54" s="112"/>
      <c r="D54" s="112"/>
      <c r="E54" s="112"/>
      <c r="F54" s="47"/>
      <c r="G54" s="113">
        <f>SUM(G48:G53)</f>
        <v>6.6906000000000007E-2</v>
      </c>
      <c r="H54" s="114"/>
      <c r="I54" s="115">
        <f>SUM(I48:J53)</f>
        <v>109.2369098736</v>
      </c>
      <c r="J54" s="116"/>
    </row>
    <row r="55" spans="1:10" ht="55.5" customHeight="1">
      <c r="A55" s="117" t="s">
        <v>70</v>
      </c>
      <c r="B55" s="118"/>
      <c r="C55" s="118"/>
      <c r="D55" s="118"/>
      <c r="E55" s="118"/>
      <c r="F55" s="118"/>
      <c r="G55" s="118"/>
      <c r="H55" s="118"/>
      <c r="I55" s="118"/>
      <c r="J55" s="119"/>
    </row>
    <row r="56" spans="1:10">
      <c r="A56" s="8" t="s">
        <v>71</v>
      </c>
      <c r="B56" s="35" t="s">
        <v>52</v>
      </c>
      <c r="C56" s="120"/>
      <c r="D56" s="120"/>
      <c r="E56" s="120"/>
      <c r="F56" s="103"/>
      <c r="G56" s="35" t="s">
        <v>53</v>
      </c>
      <c r="H56" s="103"/>
      <c r="I56" s="35" t="s">
        <v>10</v>
      </c>
      <c r="J56" s="103"/>
    </row>
    <row r="57" spans="1:10">
      <c r="A57" s="9" t="s">
        <v>11</v>
      </c>
      <c r="B57" s="80" t="s">
        <v>72</v>
      </c>
      <c r="C57" s="81"/>
      <c r="D57" s="81"/>
      <c r="E57" s="81"/>
      <c r="F57" s="82"/>
      <c r="G57" s="94">
        <v>0.1111</v>
      </c>
      <c r="H57" s="95"/>
      <c r="I57" s="42">
        <f>G57*I10</f>
        <v>509.94900000000001</v>
      </c>
      <c r="J57" s="47"/>
    </row>
    <row r="58" spans="1:10">
      <c r="A58" s="10" t="s">
        <v>13</v>
      </c>
      <c r="B58" s="80" t="s">
        <v>73</v>
      </c>
      <c r="C58" s="81"/>
      <c r="D58" s="81"/>
      <c r="E58" s="81"/>
      <c r="F58" s="82"/>
      <c r="G58" s="94">
        <v>1.66E-2</v>
      </c>
      <c r="H58" s="95"/>
      <c r="I58" s="42">
        <f>G58*I10</f>
        <v>76.194000000000003</v>
      </c>
      <c r="J58" s="47"/>
    </row>
    <row r="59" spans="1:10">
      <c r="A59" s="10" t="s">
        <v>15</v>
      </c>
      <c r="B59" s="80" t="s">
        <v>74</v>
      </c>
      <c r="C59" s="81"/>
      <c r="D59" s="81"/>
      <c r="E59" s="81"/>
      <c r="F59" s="82"/>
      <c r="G59" s="94">
        <v>2.0000000000000001E-4</v>
      </c>
      <c r="H59" s="95"/>
      <c r="I59" s="42">
        <f>G59*I10</f>
        <v>0.91800000000000004</v>
      </c>
      <c r="J59" s="47"/>
    </row>
    <row r="60" spans="1:10">
      <c r="A60" s="10" t="s">
        <v>26</v>
      </c>
      <c r="B60" s="80" t="s">
        <v>75</v>
      </c>
      <c r="C60" s="81"/>
      <c r="D60" s="81"/>
      <c r="E60" s="81"/>
      <c r="F60" s="82"/>
      <c r="G60" s="94">
        <v>2.8E-3</v>
      </c>
      <c r="H60" s="95"/>
      <c r="I60" s="42">
        <f>G60*I10</f>
        <v>12.852</v>
      </c>
      <c r="J60" s="47"/>
    </row>
    <row r="61" spans="1:10">
      <c r="A61" s="10" t="s">
        <v>28</v>
      </c>
      <c r="B61" s="80" t="s">
        <v>76</v>
      </c>
      <c r="C61" s="81"/>
      <c r="D61" s="81"/>
      <c r="E61" s="81"/>
      <c r="F61" s="82"/>
      <c r="G61" s="94">
        <v>2.9999999999999997E-4</v>
      </c>
      <c r="H61" s="95"/>
      <c r="I61" s="42">
        <f>G61*I10</f>
        <v>1.3769999999999998</v>
      </c>
      <c r="J61" s="47"/>
    </row>
    <row r="62" spans="1:10">
      <c r="A62" s="10" t="s">
        <v>77</v>
      </c>
      <c r="B62" s="80" t="s">
        <v>78</v>
      </c>
      <c r="C62" s="81"/>
      <c r="D62" s="81"/>
      <c r="E62" s="81"/>
      <c r="F62" s="82"/>
      <c r="G62" s="94">
        <v>4.4000000000000003E-3</v>
      </c>
      <c r="H62" s="95"/>
      <c r="I62" s="42">
        <f>G62*I10</f>
        <v>20.196000000000002</v>
      </c>
      <c r="J62" s="47"/>
    </row>
    <row r="63" spans="1:10">
      <c r="A63" s="96" t="s">
        <v>79</v>
      </c>
      <c r="B63" s="97"/>
      <c r="C63" s="97"/>
      <c r="D63" s="97"/>
      <c r="E63" s="97"/>
      <c r="F63" s="98"/>
      <c r="G63" s="104">
        <f>G61+G60+G59+G58+G57+G62</f>
        <v>0.13539999999999999</v>
      </c>
      <c r="H63" s="105"/>
      <c r="I63" s="67">
        <f>SUM(I57:I62)</f>
        <v>621.48599999999999</v>
      </c>
      <c r="J63" s="106"/>
    </row>
    <row r="64" spans="1:10" ht="19.5" customHeight="1">
      <c r="A64" s="11" t="s">
        <v>46</v>
      </c>
      <c r="B64" s="107" t="s">
        <v>80</v>
      </c>
      <c r="C64" s="108"/>
      <c r="D64" s="108"/>
      <c r="E64" s="108"/>
      <c r="F64" s="109"/>
      <c r="G64" s="104">
        <v>2.2700000000000001E-2</v>
      </c>
      <c r="H64" s="105"/>
      <c r="I64" s="110">
        <f>G64*I63</f>
        <v>14.107732200000001</v>
      </c>
      <c r="J64" s="98"/>
    </row>
    <row r="65" spans="1:11" ht="20.25" customHeight="1">
      <c r="A65" s="96" t="s">
        <v>81</v>
      </c>
      <c r="B65" s="97"/>
      <c r="C65" s="97"/>
      <c r="D65" s="97"/>
      <c r="E65" s="97"/>
      <c r="F65" s="98"/>
      <c r="G65" s="99">
        <f>G63+G64</f>
        <v>0.15809999999999999</v>
      </c>
      <c r="H65" s="100"/>
      <c r="I65" s="101">
        <f>SUM(I63:I64)</f>
        <v>635.59373219999998</v>
      </c>
      <c r="J65" s="102"/>
    </row>
    <row r="66" spans="1:11" ht="17.25" customHeight="1">
      <c r="A66" s="8" t="s">
        <v>82</v>
      </c>
      <c r="B66" s="35" t="s">
        <v>83</v>
      </c>
      <c r="C66" s="36"/>
      <c r="D66" s="36"/>
      <c r="E66" s="36"/>
      <c r="F66" s="37"/>
      <c r="G66" s="35" t="s">
        <v>53</v>
      </c>
      <c r="H66" s="103"/>
      <c r="I66" s="35" t="s">
        <v>10</v>
      </c>
      <c r="J66" s="103"/>
    </row>
    <row r="67" spans="1:11">
      <c r="A67" s="3" t="s">
        <v>38</v>
      </c>
      <c r="B67" s="80" t="s">
        <v>84</v>
      </c>
      <c r="C67" s="81"/>
      <c r="D67" s="81"/>
      <c r="E67" s="81"/>
      <c r="F67" s="82"/>
      <c r="G67" s="94">
        <v>0.16800000000000001</v>
      </c>
      <c r="H67" s="95"/>
      <c r="I67" s="42">
        <f>G67*I13</f>
        <v>771.12</v>
      </c>
      <c r="J67" s="47"/>
    </row>
    <row r="68" spans="1:11">
      <c r="A68" s="12" t="s">
        <v>51</v>
      </c>
      <c r="B68" s="80" t="s">
        <v>85</v>
      </c>
      <c r="C68" s="81"/>
      <c r="D68" s="81"/>
      <c r="E68" s="81"/>
      <c r="F68" s="82"/>
      <c r="G68" s="94">
        <f>G42</f>
        <v>9.7299999999999998E-2</v>
      </c>
      <c r="H68" s="95"/>
      <c r="I68" s="42">
        <f>G68*I13</f>
        <v>446.60699999999997</v>
      </c>
      <c r="J68" s="47"/>
    </row>
    <row r="69" spans="1:11">
      <c r="A69" s="12" t="s">
        <v>57</v>
      </c>
      <c r="B69" s="80" t="s">
        <v>58</v>
      </c>
      <c r="C69" s="81"/>
      <c r="D69" s="81"/>
      <c r="E69" s="81"/>
      <c r="F69" s="82"/>
      <c r="G69" s="94">
        <f>G46</f>
        <v>7.6E-3</v>
      </c>
      <c r="H69" s="95"/>
      <c r="I69" s="42">
        <f>G69*I13</f>
        <v>34.884</v>
      </c>
      <c r="J69" s="47"/>
    </row>
    <row r="70" spans="1:11">
      <c r="A70" s="12" t="s">
        <v>61</v>
      </c>
      <c r="B70" s="80" t="s">
        <v>86</v>
      </c>
      <c r="C70" s="81"/>
      <c r="D70" s="81"/>
      <c r="E70" s="81"/>
      <c r="F70" s="82"/>
      <c r="G70" s="83">
        <f>G54</f>
        <v>6.6906000000000007E-2</v>
      </c>
      <c r="H70" s="84"/>
      <c r="I70" s="85">
        <f>I54</f>
        <v>109.2369098736</v>
      </c>
      <c r="J70" s="86"/>
    </row>
    <row r="71" spans="1:11" ht="24.75" customHeight="1">
      <c r="A71" s="12" t="s">
        <v>71</v>
      </c>
      <c r="B71" s="80" t="s">
        <v>87</v>
      </c>
      <c r="C71" s="81"/>
      <c r="D71" s="81"/>
      <c r="E71" s="81"/>
      <c r="F71" s="82"/>
      <c r="G71" s="83">
        <f>G65</f>
        <v>0.15809999999999999</v>
      </c>
      <c r="H71" s="84"/>
      <c r="I71" s="85">
        <f>I65</f>
        <v>635.59373219999998</v>
      </c>
      <c r="J71" s="86"/>
    </row>
    <row r="72" spans="1:11">
      <c r="A72" s="87" t="s">
        <v>88</v>
      </c>
      <c r="B72" s="88"/>
      <c r="C72" s="88"/>
      <c r="D72" s="88"/>
      <c r="E72" s="88"/>
      <c r="F72" s="89"/>
      <c r="G72" s="90">
        <f>SUM(G67:G71)</f>
        <v>0.49790599999999996</v>
      </c>
      <c r="H72" s="91"/>
      <c r="I72" s="92">
        <f>SUM(I67:I71)</f>
        <v>1997.4416420736</v>
      </c>
      <c r="J72" s="93"/>
    </row>
    <row r="73" spans="1:11" ht="32.25" customHeight="1">
      <c r="A73" s="78" t="s">
        <v>89</v>
      </c>
      <c r="B73" s="78"/>
      <c r="C73" s="78"/>
      <c r="D73" s="78"/>
      <c r="E73" s="78"/>
      <c r="F73" s="78"/>
      <c r="G73" s="78"/>
      <c r="H73" s="78"/>
      <c r="I73" s="78"/>
      <c r="J73" s="17"/>
    </row>
    <row r="74" spans="1:11">
      <c r="A74" s="79" t="s">
        <v>90</v>
      </c>
      <c r="B74" s="79"/>
      <c r="C74" s="79"/>
      <c r="D74" s="79"/>
      <c r="E74" s="79"/>
      <c r="F74" s="79"/>
      <c r="G74" s="79"/>
      <c r="H74" s="79"/>
      <c r="I74" s="79"/>
      <c r="J74" s="17"/>
    </row>
    <row r="75" spans="1:11">
      <c r="A75" s="32" t="s">
        <v>91</v>
      </c>
      <c r="B75" s="33"/>
      <c r="C75" s="33"/>
      <c r="D75" s="33"/>
      <c r="E75" s="33"/>
      <c r="F75" s="33"/>
      <c r="G75" s="33"/>
      <c r="H75" s="33"/>
      <c r="I75" s="33"/>
      <c r="J75" s="34"/>
    </row>
    <row r="76" spans="1:11">
      <c r="A76" s="35" t="s">
        <v>17</v>
      </c>
      <c r="B76" s="36"/>
      <c r="C76" s="36"/>
      <c r="D76" s="36"/>
      <c r="E76" s="36"/>
      <c r="F76" s="36"/>
      <c r="G76" s="36"/>
      <c r="H76" s="37"/>
      <c r="I76" s="28">
        <f>I13</f>
        <v>4590</v>
      </c>
      <c r="J76" s="17"/>
    </row>
    <row r="77" spans="1:11">
      <c r="A77" s="35" t="s">
        <v>32</v>
      </c>
      <c r="B77" s="36"/>
      <c r="C77" s="36"/>
      <c r="D77" s="36"/>
      <c r="E77" s="36"/>
      <c r="F77" s="36"/>
      <c r="G77" s="36"/>
      <c r="H77" s="37"/>
      <c r="I77" s="28">
        <f>I22</f>
        <v>1598.6</v>
      </c>
      <c r="J77" s="17"/>
    </row>
    <row r="78" spans="1:11">
      <c r="A78" s="35" t="s">
        <v>36</v>
      </c>
      <c r="B78" s="36"/>
      <c r="C78" s="36"/>
      <c r="D78" s="36"/>
      <c r="E78" s="36"/>
      <c r="F78" s="36"/>
      <c r="G78" s="36"/>
      <c r="H78" s="37"/>
      <c r="I78" s="28">
        <f>I27</f>
        <v>0</v>
      </c>
      <c r="J78" s="17"/>
    </row>
    <row r="79" spans="1:11">
      <c r="A79" s="35" t="s">
        <v>88</v>
      </c>
      <c r="B79" s="36"/>
      <c r="C79" s="36"/>
      <c r="D79" s="36"/>
      <c r="E79" s="36"/>
      <c r="F79" s="36"/>
      <c r="G79" s="36"/>
      <c r="H79" s="37"/>
      <c r="I79" s="31">
        <f>I72</f>
        <v>1997.4416420736</v>
      </c>
      <c r="J79" s="17"/>
    </row>
    <row r="80" spans="1:11">
      <c r="A80" s="32" t="s">
        <v>92</v>
      </c>
      <c r="B80" s="33"/>
      <c r="C80" s="33"/>
      <c r="D80" s="33"/>
      <c r="E80" s="33"/>
      <c r="F80" s="33"/>
      <c r="G80" s="33"/>
      <c r="H80" s="34"/>
      <c r="I80" s="29">
        <f>SUM(I76:I79)</f>
        <v>8186.0416420736001</v>
      </c>
      <c r="J80" s="17"/>
      <c r="K80" s="30"/>
    </row>
    <row r="81" spans="1:10" ht="20.25" customHeight="1">
      <c r="A81" s="18" t="s">
        <v>93</v>
      </c>
      <c r="B81" s="19"/>
      <c r="C81" s="19"/>
      <c r="D81" s="19"/>
      <c r="E81" s="19"/>
      <c r="F81" s="19"/>
      <c r="G81" s="19"/>
      <c r="H81" s="19"/>
      <c r="I81" s="17"/>
      <c r="J81" s="17"/>
    </row>
    <row r="82" spans="1:10">
      <c r="A82" s="3" t="s">
        <v>94</v>
      </c>
      <c r="B82" s="69" t="s">
        <v>95</v>
      </c>
      <c r="C82" s="70"/>
      <c r="D82" s="70"/>
      <c r="E82" s="70"/>
      <c r="F82" s="20" t="s">
        <v>53</v>
      </c>
      <c r="G82" s="172" t="s">
        <v>10</v>
      </c>
      <c r="H82" s="173"/>
      <c r="I82" s="25"/>
      <c r="J82" s="17"/>
    </row>
    <row r="83" spans="1:10">
      <c r="A83" s="3" t="s">
        <v>11</v>
      </c>
      <c r="B83" s="38" t="s">
        <v>96</v>
      </c>
      <c r="C83" s="44"/>
      <c r="D83" s="44"/>
      <c r="E83" s="44"/>
      <c r="F83" s="13">
        <v>0</v>
      </c>
      <c r="G83" s="39">
        <f>I80*F83</f>
        <v>0</v>
      </c>
      <c r="H83" s="71"/>
      <c r="I83" s="25"/>
      <c r="J83" s="17"/>
    </row>
    <row r="84" spans="1:10" ht="24" customHeight="1">
      <c r="A84" s="64" t="s">
        <v>97</v>
      </c>
      <c r="B84" s="66"/>
      <c r="C84" s="66"/>
      <c r="D84" s="66"/>
      <c r="E84" s="66"/>
      <c r="F84" s="45"/>
      <c r="G84" s="45"/>
      <c r="H84" s="45"/>
      <c r="I84" s="17"/>
      <c r="J84" s="17"/>
    </row>
    <row r="85" spans="1:10">
      <c r="A85" s="14" t="s">
        <v>13</v>
      </c>
      <c r="B85" s="75" t="s">
        <v>98</v>
      </c>
      <c r="C85" s="76"/>
      <c r="D85" s="76"/>
      <c r="E85" s="77"/>
      <c r="F85" s="15">
        <v>0</v>
      </c>
      <c r="G85" s="67">
        <f>F85*(G83+I80)</f>
        <v>0</v>
      </c>
      <c r="H85" s="68"/>
      <c r="I85" s="17"/>
      <c r="J85" s="17"/>
    </row>
    <row r="86" spans="1:10" ht="27" customHeight="1">
      <c r="A86" s="64" t="s">
        <v>99</v>
      </c>
      <c r="B86" s="66"/>
      <c r="C86" s="66"/>
      <c r="D86" s="66"/>
      <c r="E86" s="66"/>
      <c r="F86" s="45"/>
      <c r="G86" s="45"/>
      <c r="H86" s="45"/>
      <c r="I86" s="17"/>
      <c r="J86" s="17"/>
    </row>
    <row r="87" spans="1:10" ht="15" customHeight="1">
      <c r="A87" s="3" t="s">
        <v>15</v>
      </c>
      <c r="B87" s="72" t="s">
        <v>100</v>
      </c>
      <c r="C87" s="73"/>
      <c r="D87" s="73"/>
      <c r="E87" s="74"/>
      <c r="F87" s="13">
        <v>8.6499999999999994E-2</v>
      </c>
      <c r="G87" s="39">
        <f>F87*(I80+G85)</f>
        <v>708.0926020393664</v>
      </c>
      <c r="H87" s="39"/>
      <c r="I87" s="17"/>
      <c r="J87" s="17"/>
    </row>
    <row r="88" spans="1:10" ht="24.75" customHeight="1">
      <c r="A88" s="64" t="s">
        <v>101</v>
      </c>
      <c r="B88" s="64"/>
      <c r="C88" s="64"/>
      <c r="D88" s="64"/>
      <c r="E88" s="64"/>
      <c r="F88" s="64"/>
      <c r="G88" s="64"/>
      <c r="H88" s="64"/>
      <c r="I88" s="17"/>
      <c r="J88" s="17"/>
    </row>
    <row r="89" spans="1:10">
      <c r="A89" s="3">
        <v>1</v>
      </c>
      <c r="B89" s="22" t="s">
        <v>102</v>
      </c>
      <c r="C89" s="23"/>
      <c r="D89" s="23"/>
      <c r="E89" s="23"/>
      <c r="F89" s="13"/>
      <c r="G89" s="45"/>
      <c r="H89" s="45"/>
      <c r="I89" s="17"/>
      <c r="J89" s="17"/>
    </row>
    <row r="90" spans="1:10">
      <c r="A90" s="4" t="s">
        <v>103</v>
      </c>
      <c r="B90" s="24" t="s">
        <v>104</v>
      </c>
      <c r="C90" s="23"/>
      <c r="D90" s="23"/>
      <c r="E90" s="23"/>
      <c r="F90" s="13">
        <v>0.03</v>
      </c>
      <c r="G90" s="45">
        <f>F90*(I80+G85)</f>
        <v>245.58124926220799</v>
      </c>
      <c r="H90" s="45"/>
      <c r="I90" s="17"/>
      <c r="J90" s="17"/>
    </row>
    <row r="91" spans="1:10">
      <c r="A91" s="4" t="s">
        <v>105</v>
      </c>
      <c r="B91" s="65" t="s">
        <v>106</v>
      </c>
      <c r="C91" s="65"/>
      <c r="D91" s="65"/>
      <c r="E91" s="65"/>
      <c r="F91" s="13">
        <v>6.4999999999999997E-3</v>
      </c>
      <c r="G91" s="45">
        <f>F91*(I80+G85)</f>
        <v>53.2092706734784</v>
      </c>
      <c r="H91" s="45"/>
      <c r="I91" s="17"/>
      <c r="J91" s="17"/>
    </row>
    <row r="92" spans="1:10">
      <c r="A92" s="3">
        <v>2</v>
      </c>
      <c r="B92" s="22" t="s">
        <v>107</v>
      </c>
      <c r="C92" s="23"/>
      <c r="D92" s="23"/>
      <c r="E92" s="23"/>
      <c r="F92" s="13"/>
      <c r="G92" s="45"/>
      <c r="H92" s="45"/>
      <c r="I92" s="17"/>
      <c r="J92" s="17"/>
    </row>
    <row r="93" spans="1:10">
      <c r="A93" s="4" t="s">
        <v>103</v>
      </c>
      <c r="B93" s="24" t="s">
        <v>108</v>
      </c>
      <c r="C93" s="23"/>
      <c r="D93" s="23"/>
      <c r="E93" s="23"/>
      <c r="F93" s="13">
        <v>0.05</v>
      </c>
      <c r="G93" s="45">
        <f>F93*(I80+G85)</f>
        <v>409.30208210368005</v>
      </c>
      <c r="H93" s="45"/>
      <c r="I93" s="17"/>
      <c r="J93" s="17"/>
    </row>
    <row r="94" spans="1:10" ht="22.5" customHeight="1">
      <c r="A94" s="4">
        <v>3</v>
      </c>
      <c r="B94" s="57" t="s">
        <v>109</v>
      </c>
      <c r="C94" s="57"/>
      <c r="D94" s="57"/>
      <c r="E94" s="57"/>
      <c r="F94" s="13">
        <v>0</v>
      </c>
      <c r="G94" s="45">
        <f>+F94*(G80+G85)</f>
        <v>0</v>
      </c>
      <c r="H94" s="45"/>
      <c r="I94" s="17"/>
      <c r="J94" s="17"/>
    </row>
    <row r="95" spans="1:10">
      <c r="A95" s="58" t="s">
        <v>110</v>
      </c>
      <c r="B95" s="59"/>
      <c r="C95" s="59"/>
      <c r="D95" s="59"/>
      <c r="E95" s="59"/>
      <c r="F95" s="59"/>
      <c r="G95" s="60">
        <f>G90+G91+G93+G94</f>
        <v>708.09260203936651</v>
      </c>
      <c r="H95" s="60"/>
      <c r="I95" s="17"/>
      <c r="J95" s="17"/>
    </row>
    <row r="96" spans="1:10">
      <c r="A96" s="57" t="s">
        <v>111</v>
      </c>
      <c r="B96" s="61"/>
      <c r="C96" s="61"/>
      <c r="D96" s="62" t="s">
        <v>112</v>
      </c>
      <c r="E96" s="63" t="s">
        <v>113</v>
      </c>
      <c r="F96" s="63"/>
      <c r="G96" s="63"/>
      <c r="H96" s="62" t="s">
        <v>114</v>
      </c>
      <c r="I96" s="46"/>
      <c r="J96" s="47"/>
    </row>
    <row r="97" spans="1:10" ht="25.5" customHeight="1">
      <c r="A97" s="61"/>
      <c r="B97" s="61"/>
      <c r="C97" s="61"/>
      <c r="D97" s="61"/>
      <c r="E97" s="48" t="s">
        <v>115</v>
      </c>
      <c r="F97" s="48"/>
      <c r="G97" s="48"/>
      <c r="H97" s="61"/>
      <c r="I97" s="17"/>
      <c r="J97" s="17"/>
    </row>
    <row r="98" spans="1:10">
      <c r="A98" s="49" t="s">
        <v>116</v>
      </c>
      <c r="B98" s="50"/>
      <c r="C98" s="50"/>
      <c r="D98" s="50"/>
      <c r="E98" s="50"/>
      <c r="F98" s="50"/>
      <c r="G98" s="51" t="s">
        <v>10</v>
      </c>
      <c r="H98" s="52"/>
      <c r="I98" s="17"/>
      <c r="J98" s="17"/>
    </row>
    <row r="99" spans="1:10">
      <c r="A99" s="38" t="s">
        <v>17</v>
      </c>
      <c r="B99" s="44"/>
      <c r="C99" s="44"/>
      <c r="D99" s="44"/>
      <c r="E99" s="44"/>
      <c r="F99" s="44"/>
      <c r="G99" s="45">
        <f>I76</f>
        <v>4590</v>
      </c>
      <c r="H99" s="45"/>
      <c r="I99" s="17"/>
      <c r="J99" s="17"/>
    </row>
    <row r="100" spans="1:10">
      <c r="A100" s="38" t="s">
        <v>32</v>
      </c>
      <c r="B100" s="44"/>
      <c r="C100" s="44"/>
      <c r="D100" s="44"/>
      <c r="E100" s="44"/>
      <c r="F100" s="44"/>
      <c r="G100" s="45">
        <f>I77</f>
        <v>1598.6</v>
      </c>
      <c r="H100" s="45"/>
      <c r="I100" s="17"/>
      <c r="J100" s="17"/>
    </row>
    <row r="101" spans="1:10">
      <c r="A101" s="38" t="s">
        <v>36</v>
      </c>
      <c r="B101" s="44"/>
      <c r="C101" s="44"/>
      <c r="D101" s="44"/>
      <c r="E101" s="44"/>
      <c r="F101" s="44"/>
      <c r="G101" s="45">
        <f>I78</f>
        <v>0</v>
      </c>
      <c r="H101" s="45"/>
      <c r="I101" s="17"/>
      <c r="J101" s="17"/>
    </row>
    <row r="102" spans="1:10">
      <c r="A102" s="38" t="s">
        <v>88</v>
      </c>
      <c r="B102" s="44"/>
      <c r="C102" s="44"/>
      <c r="D102" s="44"/>
      <c r="E102" s="44"/>
      <c r="F102" s="44"/>
      <c r="G102" s="45">
        <f>I79</f>
        <v>1997.4416420736</v>
      </c>
      <c r="H102" s="45"/>
      <c r="I102" s="17"/>
      <c r="J102" s="17"/>
    </row>
    <row r="103" spans="1:10">
      <c r="A103" s="38" t="s">
        <v>110</v>
      </c>
      <c r="B103" s="44"/>
      <c r="C103" s="44"/>
      <c r="D103" s="44"/>
      <c r="E103" s="44"/>
      <c r="F103" s="44"/>
      <c r="G103" s="45">
        <f>G95</f>
        <v>708.09260203936651</v>
      </c>
      <c r="H103" s="45"/>
      <c r="I103" s="17"/>
      <c r="J103" s="17"/>
    </row>
    <row r="104" spans="1:10">
      <c r="A104" s="54" t="s">
        <v>117</v>
      </c>
      <c r="B104" s="55"/>
      <c r="C104" s="55"/>
      <c r="D104" s="55"/>
      <c r="E104" s="55"/>
      <c r="F104" s="55"/>
      <c r="G104" s="56">
        <f>SUM(G99:G103)</f>
        <v>8894.1342441129673</v>
      </c>
      <c r="H104" s="56"/>
      <c r="I104" s="17"/>
      <c r="J104" s="17"/>
    </row>
    <row r="105" spans="1:10">
      <c r="A105" s="6"/>
      <c r="B105" s="21"/>
      <c r="C105" s="21"/>
      <c r="D105" s="21"/>
      <c r="E105" s="21"/>
      <c r="F105" s="21"/>
      <c r="G105" s="21"/>
      <c r="H105" s="21"/>
      <c r="I105" s="17"/>
      <c r="J105" s="17"/>
    </row>
    <row r="106" spans="1:10">
      <c r="A106" s="40" t="s">
        <v>118</v>
      </c>
      <c r="B106" s="40"/>
      <c r="C106" s="40"/>
      <c r="D106" s="40"/>
      <c r="E106" s="40"/>
      <c r="F106" s="40"/>
      <c r="G106" s="40" t="s">
        <v>0</v>
      </c>
      <c r="H106" s="40"/>
      <c r="I106" s="17"/>
      <c r="J106" s="17"/>
    </row>
    <row r="107" spans="1:10">
      <c r="A107" s="40" t="s">
        <v>119</v>
      </c>
      <c r="B107" s="40"/>
      <c r="C107" s="40"/>
      <c r="D107" s="40"/>
      <c r="E107" s="26" t="s">
        <v>120</v>
      </c>
      <c r="F107" s="26" t="s">
        <v>121</v>
      </c>
      <c r="G107" s="40"/>
      <c r="H107" s="40"/>
      <c r="I107" s="17"/>
      <c r="J107" s="17"/>
    </row>
    <row r="108" spans="1:10">
      <c r="A108" s="38" t="s">
        <v>122</v>
      </c>
      <c r="B108" s="38"/>
      <c r="C108" s="38"/>
      <c r="D108" s="38"/>
      <c r="E108" s="16">
        <v>3</v>
      </c>
      <c r="F108" s="27">
        <f>G104/3</f>
        <v>2964.7114147043226</v>
      </c>
      <c r="G108" s="39">
        <f>F108*3</f>
        <v>8894.1342441129673</v>
      </c>
      <c r="H108" s="39"/>
      <c r="I108" s="17"/>
      <c r="J108" s="17"/>
    </row>
    <row r="109" spans="1:10">
      <c r="A109" s="40" t="s">
        <v>123</v>
      </c>
      <c r="B109" s="40"/>
      <c r="C109" s="40"/>
      <c r="D109" s="40"/>
      <c r="E109" s="40"/>
      <c r="F109" s="40"/>
      <c r="G109" s="41">
        <f>+G108</f>
        <v>8894.1342441129673</v>
      </c>
      <c r="H109" s="41"/>
      <c r="I109" s="42"/>
      <c r="J109" s="43"/>
    </row>
    <row r="110" spans="1:10">
      <c r="A110" s="40" t="s">
        <v>5</v>
      </c>
      <c r="B110" s="40"/>
      <c r="C110" s="40"/>
      <c r="D110" s="40"/>
      <c r="E110" s="40"/>
      <c r="F110" s="40"/>
      <c r="G110" s="53">
        <f>G109*12</f>
        <v>106729.61092935561</v>
      </c>
      <c r="H110" s="53"/>
      <c r="I110" s="28"/>
      <c r="J110" s="17"/>
    </row>
  </sheetData>
  <mergeCells count="251">
    <mergeCell ref="A1:H1"/>
    <mergeCell ref="I1:J2"/>
    <mergeCell ref="A2:E2"/>
    <mergeCell ref="G2:H2"/>
    <mergeCell ref="A3:E3"/>
    <mergeCell ref="G3:H3"/>
    <mergeCell ref="I3:J3"/>
    <mergeCell ref="G82:H82"/>
    <mergeCell ref="A7:J7"/>
    <mergeCell ref="A8:J8"/>
    <mergeCell ref="B9:H9"/>
    <mergeCell ref="I9:J9"/>
    <mergeCell ref="B10:H10"/>
    <mergeCell ref="I10:J10"/>
    <mergeCell ref="A4:E4"/>
    <mergeCell ref="G4:H4"/>
    <mergeCell ref="I4:J4"/>
    <mergeCell ref="A5:H5"/>
    <mergeCell ref="I5:J5"/>
    <mergeCell ref="A6:H6"/>
    <mergeCell ref="I6:J6"/>
    <mergeCell ref="A14:J14"/>
    <mergeCell ref="B15:E15"/>
    <mergeCell ref="G15:H15"/>
    <mergeCell ref="I15:J15"/>
    <mergeCell ref="B16:E16"/>
    <mergeCell ref="G16:H16"/>
    <mergeCell ref="I16:J16"/>
    <mergeCell ref="B11:H11"/>
    <mergeCell ref="I11:J11"/>
    <mergeCell ref="B12:H12"/>
    <mergeCell ref="I12:J12"/>
    <mergeCell ref="A13:H13"/>
    <mergeCell ref="I13:J13"/>
    <mergeCell ref="B19:E19"/>
    <mergeCell ref="G19:H19"/>
    <mergeCell ref="I19:J19"/>
    <mergeCell ref="B20:E20"/>
    <mergeCell ref="G20:H20"/>
    <mergeCell ref="I20:J20"/>
    <mergeCell ref="B17:E17"/>
    <mergeCell ref="G17:H17"/>
    <mergeCell ref="I17:J17"/>
    <mergeCell ref="B18:E18"/>
    <mergeCell ref="G18:H18"/>
    <mergeCell ref="I18:J18"/>
    <mergeCell ref="B24:H24"/>
    <mergeCell ref="I24:J24"/>
    <mergeCell ref="B25:H25"/>
    <mergeCell ref="I25:J25"/>
    <mergeCell ref="B26:H26"/>
    <mergeCell ref="I26:J26"/>
    <mergeCell ref="B21:E21"/>
    <mergeCell ref="G21:H21"/>
    <mergeCell ref="I21:J21"/>
    <mergeCell ref="A22:H22"/>
    <mergeCell ref="I22:J22"/>
    <mergeCell ref="A23:J23"/>
    <mergeCell ref="B30:F30"/>
    <mergeCell ref="G30:H30"/>
    <mergeCell ref="I30:J30"/>
    <mergeCell ref="B31:F31"/>
    <mergeCell ref="G31:H31"/>
    <mergeCell ref="I31:J31"/>
    <mergeCell ref="A27:H27"/>
    <mergeCell ref="I27:J27"/>
    <mergeCell ref="A28:J28"/>
    <mergeCell ref="B29:F29"/>
    <mergeCell ref="G29:H29"/>
    <mergeCell ref="I29:J29"/>
    <mergeCell ref="B34:F34"/>
    <mergeCell ref="G34:H34"/>
    <mergeCell ref="I34:J34"/>
    <mergeCell ref="B35:F35"/>
    <mergeCell ref="G35:H35"/>
    <mergeCell ref="I35:J35"/>
    <mergeCell ref="B32:F32"/>
    <mergeCell ref="G32:H32"/>
    <mergeCell ref="I32:J32"/>
    <mergeCell ref="B33:F33"/>
    <mergeCell ref="G33:H33"/>
    <mergeCell ref="I33:J33"/>
    <mergeCell ref="A38:F38"/>
    <mergeCell ref="G38:H38"/>
    <mergeCell ref="I38:J38"/>
    <mergeCell ref="B39:F39"/>
    <mergeCell ref="G39:H39"/>
    <mergeCell ref="I39:J39"/>
    <mergeCell ref="B36:F36"/>
    <mergeCell ref="G36:H36"/>
    <mergeCell ref="I36:J36"/>
    <mergeCell ref="B37:F37"/>
    <mergeCell ref="G37:H37"/>
    <mergeCell ref="I37:J37"/>
    <mergeCell ref="A42:F42"/>
    <mergeCell ref="G42:H42"/>
    <mergeCell ref="I42:J42"/>
    <mergeCell ref="B43:F43"/>
    <mergeCell ref="G43:H43"/>
    <mergeCell ref="I43:J43"/>
    <mergeCell ref="B40:F40"/>
    <mergeCell ref="G40:H40"/>
    <mergeCell ref="I40:J40"/>
    <mergeCell ref="B41:F41"/>
    <mergeCell ref="G41:H41"/>
    <mergeCell ref="I41:J41"/>
    <mergeCell ref="A46:F46"/>
    <mergeCell ref="G46:H46"/>
    <mergeCell ref="I46:J46"/>
    <mergeCell ref="B47:F47"/>
    <mergeCell ref="G47:H47"/>
    <mergeCell ref="I47:J47"/>
    <mergeCell ref="B44:F44"/>
    <mergeCell ref="G44:H44"/>
    <mergeCell ref="I44:J44"/>
    <mergeCell ref="B45:F45"/>
    <mergeCell ref="G45:H45"/>
    <mergeCell ref="I45:J45"/>
    <mergeCell ref="B50:F50"/>
    <mergeCell ref="G50:H50"/>
    <mergeCell ref="I50:J50"/>
    <mergeCell ref="B51:F51"/>
    <mergeCell ref="G51:H51"/>
    <mergeCell ref="I51:J51"/>
    <mergeCell ref="B48:F48"/>
    <mergeCell ref="G48:H48"/>
    <mergeCell ref="I48:J48"/>
    <mergeCell ref="B49:F49"/>
    <mergeCell ref="G49:H49"/>
    <mergeCell ref="I49:J49"/>
    <mergeCell ref="A54:F54"/>
    <mergeCell ref="G54:H54"/>
    <mergeCell ref="I54:J54"/>
    <mergeCell ref="A55:J55"/>
    <mergeCell ref="B56:F56"/>
    <mergeCell ref="G56:H56"/>
    <mergeCell ref="I56:J56"/>
    <mergeCell ref="B52:F52"/>
    <mergeCell ref="G52:H52"/>
    <mergeCell ref="I52:J52"/>
    <mergeCell ref="B53:F53"/>
    <mergeCell ref="G53:H53"/>
    <mergeCell ref="I53:J53"/>
    <mergeCell ref="B59:F59"/>
    <mergeCell ref="G59:H59"/>
    <mergeCell ref="I59:J59"/>
    <mergeCell ref="B60:F60"/>
    <mergeCell ref="G60:H60"/>
    <mergeCell ref="I60:J60"/>
    <mergeCell ref="B57:F57"/>
    <mergeCell ref="G57:H57"/>
    <mergeCell ref="I57:J57"/>
    <mergeCell ref="B58:F58"/>
    <mergeCell ref="G58:H58"/>
    <mergeCell ref="I58:J58"/>
    <mergeCell ref="A63:F63"/>
    <mergeCell ref="G63:H63"/>
    <mergeCell ref="I63:J63"/>
    <mergeCell ref="B64:F64"/>
    <mergeCell ref="G64:H64"/>
    <mergeCell ref="I64:J64"/>
    <mergeCell ref="B61:F61"/>
    <mergeCell ref="G61:H61"/>
    <mergeCell ref="I61:J61"/>
    <mergeCell ref="B62:F62"/>
    <mergeCell ref="G62:H62"/>
    <mergeCell ref="I62:J62"/>
    <mergeCell ref="B67:F67"/>
    <mergeCell ref="G67:H67"/>
    <mergeCell ref="I67:J67"/>
    <mergeCell ref="B68:F68"/>
    <mergeCell ref="G68:H68"/>
    <mergeCell ref="I68:J68"/>
    <mergeCell ref="A65:F65"/>
    <mergeCell ref="G65:H65"/>
    <mergeCell ref="I65:J65"/>
    <mergeCell ref="B66:F66"/>
    <mergeCell ref="G66:H66"/>
    <mergeCell ref="I66:J66"/>
    <mergeCell ref="A73:I73"/>
    <mergeCell ref="A74:I74"/>
    <mergeCell ref="B71:F71"/>
    <mergeCell ref="G71:H71"/>
    <mergeCell ref="I71:J71"/>
    <mergeCell ref="A72:F72"/>
    <mergeCell ref="G72:H72"/>
    <mergeCell ref="I72:J72"/>
    <mergeCell ref="B69:F69"/>
    <mergeCell ref="G69:H69"/>
    <mergeCell ref="I69:J69"/>
    <mergeCell ref="B70:F70"/>
    <mergeCell ref="G70:H70"/>
    <mergeCell ref="I70:J70"/>
    <mergeCell ref="A84:E84"/>
    <mergeCell ref="F84:H84"/>
    <mergeCell ref="G85:H85"/>
    <mergeCell ref="A86:E86"/>
    <mergeCell ref="F86:H86"/>
    <mergeCell ref="G87:H87"/>
    <mergeCell ref="B82:E82"/>
    <mergeCell ref="B83:E83"/>
    <mergeCell ref="G83:H83"/>
    <mergeCell ref="B87:E87"/>
    <mergeCell ref="B85:E85"/>
    <mergeCell ref="B94:E94"/>
    <mergeCell ref="G94:H94"/>
    <mergeCell ref="A95:F95"/>
    <mergeCell ref="G95:H95"/>
    <mergeCell ref="A96:C97"/>
    <mergeCell ref="D96:D97"/>
    <mergeCell ref="E96:G96"/>
    <mergeCell ref="H96:H97"/>
    <mergeCell ref="A88:H88"/>
    <mergeCell ref="G89:H89"/>
    <mergeCell ref="G90:H90"/>
    <mergeCell ref="B91:E91"/>
    <mergeCell ref="G91:H91"/>
    <mergeCell ref="G92:H92"/>
    <mergeCell ref="A110:F110"/>
    <mergeCell ref="G110:H110"/>
    <mergeCell ref="A103:F103"/>
    <mergeCell ref="G103:H103"/>
    <mergeCell ref="A104:F104"/>
    <mergeCell ref="G104:H104"/>
    <mergeCell ref="A106:F106"/>
    <mergeCell ref="G106:H107"/>
    <mergeCell ref="A107:D107"/>
    <mergeCell ref="A75:J75"/>
    <mergeCell ref="A76:H76"/>
    <mergeCell ref="A77:H77"/>
    <mergeCell ref="A78:H78"/>
    <mergeCell ref="A79:H79"/>
    <mergeCell ref="A80:H80"/>
    <mergeCell ref="A108:D108"/>
    <mergeCell ref="G108:H108"/>
    <mergeCell ref="A109:F109"/>
    <mergeCell ref="G109:H109"/>
    <mergeCell ref="I109:J109"/>
    <mergeCell ref="A100:F100"/>
    <mergeCell ref="G100:H100"/>
    <mergeCell ref="A101:F101"/>
    <mergeCell ref="G101:H101"/>
    <mergeCell ref="A102:F102"/>
    <mergeCell ref="G102:H102"/>
    <mergeCell ref="I96:J96"/>
    <mergeCell ref="E97:G97"/>
    <mergeCell ref="A98:F98"/>
    <mergeCell ref="G98:H98"/>
    <mergeCell ref="A99:F99"/>
    <mergeCell ref="G99:H99"/>
    <mergeCell ref="G93:H93"/>
  </mergeCells>
  <pageMargins left="0.511811024" right="0.511811024" top="0.78740157499999996" bottom="0.78740157499999996" header="0.31496062000000002" footer="0.31496062000000002"/>
  <pageSetup scale="96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pe001460</dc:creator>
  <cp:lastModifiedBy>pe005586</cp:lastModifiedBy>
  <cp:lastPrinted>2015-10-22T13:49:22Z</cp:lastPrinted>
  <dcterms:created xsi:type="dcterms:W3CDTF">2015-10-22T13:45:30Z</dcterms:created>
  <dcterms:modified xsi:type="dcterms:W3CDTF">2015-11-12T17:25:40Z</dcterms:modified>
</cp:coreProperties>
</file>