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5745"/>
  </bookViews>
  <sheets>
    <sheet name="Planilha de Custo - LUCRO REAL" sheetId="1" r:id="rId1"/>
    <sheet name="Planilha - LUCRO PRESUMIDO" sheetId="2" r:id="rId2"/>
    <sheet name="Planilha - Simples Nacional" sheetId="3" r:id="rId3"/>
    <sheet name="Plan4" sheetId="4" r:id="rId4"/>
    <sheet name="Plan5" sheetId="5" r:id="rId5"/>
    <sheet name="Plan6" sheetId="6" r:id="rId6"/>
    <sheet name="Plan7" sheetId="7" r:id="rId7"/>
    <sheet name="Plan8" sheetId="8" r:id="rId8"/>
    <sheet name="Plan9" sheetId="9" r:id="rId9"/>
    <sheet name="Plan10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C17" i="3"/>
  <c r="C16" i="3"/>
  <c r="C13" i="3"/>
  <c r="C12" i="3"/>
  <c r="C9" i="3"/>
  <c r="C8" i="3"/>
  <c r="C7" i="3"/>
  <c r="C6" i="3"/>
  <c r="B19" i="2"/>
  <c r="C17" i="2"/>
  <c r="C16" i="2"/>
  <c r="C13" i="2"/>
  <c r="C12" i="2"/>
  <c r="C14" i="2" s="1"/>
  <c r="C9" i="2"/>
  <c r="C8" i="2"/>
  <c r="C7" i="2"/>
  <c r="C6" i="2"/>
  <c r="C18" i="3" l="1"/>
  <c r="C10" i="3"/>
  <c r="C14" i="3"/>
  <c r="C18" i="2"/>
  <c r="C10" i="2"/>
  <c r="C19" i="2" s="1"/>
  <c r="C26" i="2" s="1"/>
  <c r="C29" i="2" s="1"/>
  <c r="C19" i="3"/>
  <c r="C26" i="3" s="1"/>
  <c r="C30" i="2" l="1"/>
  <c r="C31" i="2" s="1"/>
  <c r="C33" i="2" s="1"/>
  <c r="C30" i="3"/>
  <c r="C29" i="3"/>
  <c r="B19" i="1"/>
  <c r="C6" i="1"/>
  <c r="C7" i="1"/>
  <c r="C8" i="1"/>
  <c r="C9" i="1"/>
  <c r="C12" i="1"/>
  <c r="C13" i="1"/>
  <c r="C16" i="1"/>
  <c r="C17" i="1"/>
  <c r="C37" i="2" l="1"/>
  <c r="C39" i="2" s="1"/>
  <c r="C14" i="1"/>
  <c r="C31" i="3"/>
  <c r="C33" i="3" s="1"/>
  <c r="C18" i="1"/>
  <c r="C10" i="1"/>
  <c r="C19" i="1" s="1"/>
  <c r="C26" i="1" s="1"/>
  <c r="C37" i="3" l="1"/>
  <c r="C39" i="3" s="1"/>
  <c r="C29" i="1"/>
  <c r="C30" i="1"/>
  <c r="C31" i="1" l="1"/>
  <c r="C33" i="1" s="1"/>
  <c r="C37" i="1" l="1"/>
  <c r="C39" i="1" s="1"/>
</calcChain>
</file>

<file path=xl/sharedStrings.xml><?xml version="1.0" encoding="utf-8"?>
<sst xmlns="http://schemas.openxmlformats.org/spreadsheetml/2006/main" count="125" uniqueCount="43">
  <si>
    <t>PLANILHA DE CUSTO - ENCARGOS SOCIAIS E TRABALHISTAS - LEI 6.019/74</t>
  </si>
  <si>
    <t>Salário Base (a título de exemplo)</t>
  </si>
  <si>
    <t>ENCARGOS SOCIAIS E TRABALHISTAS</t>
  </si>
  <si>
    <t>GRUPO A - Encargos Sociais Diretos</t>
  </si>
  <si>
    <t xml:space="preserve">(%) </t>
  </si>
  <si>
    <t>01 - INSS</t>
  </si>
  <si>
    <t>02 - Salário Educação</t>
  </si>
  <si>
    <t>03 - FGTS</t>
  </si>
  <si>
    <t>04 - Cálculo do RAT/SAT</t>
  </si>
  <si>
    <t>Até 3%</t>
  </si>
  <si>
    <t>GRUPO B - Encargos Sociais Diretos</t>
  </si>
  <si>
    <t>05 - Férias + 1/3 de férias</t>
  </si>
  <si>
    <t>06 - 13º salário</t>
  </si>
  <si>
    <t>TOTAL B</t>
  </si>
  <si>
    <t>GRUPO C - Incidências Acumulativas "A" x "B"</t>
  </si>
  <si>
    <t>07 - FGTS s/13º salário</t>
  </si>
  <si>
    <t>08 - INSS s/13º salário</t>
  </si>
  <si>
    <t>TOTAL C</t>
  </si>
  <si>
    <t>valor total dos encargos sociais e trabalhistas</t>
  </si>
  <si>
    <t>TOTAL A (máximo)</t>
  </si>
  <si>
    <t>INSUMOS</t>
  </si>
  <si>
    <t>R$</t>
  </si>
  <si>
    <t>01 - Vale alimentação [40,85 x 22 = R$ 898,70 (-) 5% = R$ 44,94 - participação do funcionário)</t>
  </si>
  <si>
    <t>01 - Vale transporte (R$ 3,20 x 44 = R$ 140,80) - (6% de R$ 2.061,96 = faixa de assistente I = R$ 123,71)</t>
  </si>
  <si>
    <t>03 - Seguro de vida</t>
  </si>
  <si>
    <t>TOTAL DE INSUMOS</t>
  </si>
  <si>
    <t>VALOR DA MÃO DE OBRA (Remuneração + Encargos + Insumos)</t>
  </si>
  <si>
    <t>Demais componentes de custo (Percentuais exemplificativos</t>
  </si>
  <si>
    <t>(%)</t>
  </si>
  <si>
    <t>Despesas administrativas e Operacionais</t>
  </si>
  <si>
    <t>Margem de Lucro</t>
  </si>
  <si>
    <t>Total deste Campo</t>
  </si>
  <si>
    <t>Total( valor total da mão de obra + insumos + total dos demais componentes).</t>
  </si>
  <si>
    <t>Tributos (Lucro Real)</t>
  </si>
  <si>
    <t>Tributos</t>
  </si>
  <si>
    <t>1- ISS = 5% / COFINS = 7,60% /PIS / PASEP =1,65%</t>
  </si>
  <si>
    <t>Tributos (Lucro presumido)</t>
  </si>
  <si>
    <t>1- ISS = 5% / COFINS = 3% /PIS / PASEP =0,65%</t>
  </si>
  <si>
    <t>Tributos (simples nacional)</t>
  </si>
  <si>
    <t>1- ISS = 5% / SIMPLES 14%</t>
  </si>
  <si>
    <t>VALOR TOTAL POR EMPREGADO (Lucro Real)</t>
  </si>
  <si>
    <t>VALOR TOTAL POR EMPREGADO (Lucro Presumido)</t>
  </si>
  <si>
    <t>VALOR TOTAL POR EMPREGADO (Simples NAcuibak)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</si>
</sst>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7" xfId="1" applyFont="1" applyBorder="1"/>
    <xf numFmtId="0" fontId="0" fillId="0" borderId="7" xfId="0" applyBorder="1"/>
    <xf numFmtId="0" fontId="2" fillId="0" borderId="5" xfId="0" applyFont="1" applyBorder="1"/>
    <xf numFmtId="0" fontId="2" fillId="0" borderId="4" xfId="0" applyFont="1" applyBorder="1"/>
    <xf numFmtId="10" fontId="0" fillId="0" borderId="1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44" fontId="0" fillId="0" borderId="7" xfId="0" applyNumberFormat="1" applyBorder="1"/>
    <xf numFmtId="0" fontId="0" fillId="0" borderId="12" xfId="0" applyBorder="1"/>
    <xf numFmtId="0" fontId="2" fillId="0" borderId="2" xfId="0" applyFont="1" applyBorder="1" applyAlignment="1">
      <alignment horizontal="right"/>
    </xf>
    <xf numFmtId="44" fontId="2" fillId="0" borderId="2" xfId="0" applyNumberFormat="1" applyFont="1" applyBorder="1"/>
    <xf numFmtId="44" fontId="0" fillId="0" borderId="1" xfId="0" applyNumberFormat="1" applyBorder="1"/>
    <xf numFmtId="10" fontId="2" fillId="0" borderId="2" xfId="0" applyNumberFormat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44" fontId="0" fillId="0" borderId="3" xfId="0" applyNumberFormat="1" applyBorder="1"/>
    <xf numFmtId="0" fontId="2" fillId="0" borderId="5" xfId="0" applyFont="1" applyBorder="1" applyAlignment="1">
      <alignment horizontal="right"/>
    </xf>
    <xf numFmtId="10" fontId="2" fillId="0" borderId="6" xfId="0" applyNumberFormat="1" applyFont="1" applyBorder="1" applyAlignment="1">
      <alignment horizontal="center"/>
    </xf>
    <xf numFmtId="44" fontId="2" fillId="0" borderId="7" xfId="0" applyNumberFormat="1" applyFont="1" applyBorder="1"/>
    <xf numFmtId="0" fontId="0" fillId="0" borderId="0" xfId="0" applyBorder="1"/>
    <xf numFmtId="0" fontId="2" fillId="0" borderId="8" xfId="0" applyFont="1" applyBorder="1"/>
    <xf numFmtId="10" fontId="2" fillId="0" borderId="9" xfId="0" applyNumberFormat="1" applyFont="1" applyBorder="1" applyAlignment="1">
      <alignment horizontal="center"/>
    </xf>
    <xf numFmtId="44" fontId="0" fillId="0" borderId="10" xfId="0" applyNumberFormat="1" applyBorder="1"/>
    <xf numFmtId="0" fontId="2" fillId="0" borderId="11" xfId="0" applyFont="1" applyBorder="1" applyAlignment="1">
      <alignment horizontal="left"/>
    </xf>
    <xf numFmtId="0" fontId="0" fillId="0" borderId="6" xfId="0" applyBorder="1" applyAlignment="1">
      <alignment horizontal="center"/>
    </xf>
    <xf numFmtId="44" fontId="0" fillId="0" borderId="10" xfId="1" applyFont="1" applyBorder="1"/>
    <xf numFmtId="44" fontId="2" fillId="0" borderId="7" xfId="1" applyFont="1" applyBorder="1"/>
    <xf numFmtId="44" fontId="2" fillId="0" borderId="20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1" xfId="0" applyFont="1" applyBorder="1"/>
    <xf numFmtId="9" fontId="0" fillId="2" borderId="1" xfId="0" applyNumberFormat="1" applyFill="1" applyBorder="1" applyAlignment="1" applyProtection="1">
      <alignment horizontal="center"/>
      <protection locked="0"/>
    </xf>
    <xf numFmtId="44" fontId="0" fillId="2" borderId="17" xfId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showWhiteSpace="0" topLeftCell="A16" zoomScaleNormal="100" workbookViewId="0">
      <selection activeCell="F26" sqref="F26"/>
    </sheetView>
  </sheetViews>
  <sheetFormatPr defaultRowHeight="15" x14ac:dyDescent="0.25"/>
  <cols>
    <col min="1" max="1" width="47.85546875" customWidth="1"/>
    <col min="2" max="2" width="20.5703125" customWidth="1"/>
    <col min="3" max="3" width="20.28515625" customWidth="1"/>
  </cols>
  <sheetData>
    <row r="1" spans="1:3" ht="15.75" thickBot="1" x14ac:dyDescent="0.3">
      <c r="A1" s="41" t="s">
        <v>0</v>
      </c>
      <c r="B1" s="42"/>
      <c r="C1" s="43"/>
    </row>
    <row r="2" spans="1:3" ht="9.75" customHeight="1" thickBot="1" x14ac:dyDescent="0.3">
      <c r="A2" s="14"/>
      <c r="B2" s="14"/>
      <c r="C2" s="14"/>
    </row>
    <row r="3" spans="1:3" ht="15.75" thickBot="1" x14ac:dyDescent="0.3">
      <c r="A3" s="8" t="s">
        <v>1</v>
      </c>
      <c r="B3" s="5"/>
      <c r="C3" s="6">
        <v>2061.96</v>
      </c>
    </row>
    <row r="4" spans="1:3" ht="15.75" thickBot="1" x14ac:dyDescent="0.3">
      <c r="A4" s="9" t="s">
        <v>2</v>
      </c>
      <c r="B4" s="3"/>
      <c r="C4" s="3"/>
    </row>
    <row r="5" spans="1:3" ht="15.75" thickBot="1" x14ac:dyDescent="0.3">
      <c r="A5" s="8" t="s">
        <v>3</v>
      </c>
      <c r="B5" s="29" t="s">
        <v>4</v>
      </c>
      <c r="C5" s="7"/>
    </row>
    <row r="6" spans="1:3" ht="15.75" thickBot="1" x14ac:dyDescent="0.3">
      <c r="A6" s="4" t="s">
        <v>5</v>
      </c>
      <c r="B6" s="11">
        <v>0.2</v>
      </c>
      <c r="C6" s="13">
        <f>$C$3*B6</f>
        <v>412.39200000000005</v>
      </c>
    </row>
    <row r="7" spans="1:3" ht="15.75" thickBot="1" x14ac:dyDescent="0.3">
      <c r="A7" s="4" t="s">
        <v>6</v>
      </c>
      <c r="B7" s="12">
        <v>2.5000000000000001E-2</v>
      </c>
      <c r="C7" s="13">
        <f>$C$3*B7</f>
        <v>51.549000000000007</v>
      </c>
    </row>
    <row r="8" spans="1:3" ht="15.75" thickBot="1" x14ac:dyDescent="0.3">
      <c r="A8" s="4" t="s">
        <v>7</v>
      </c>
      <c r="B8" s="11">
        <v>0.08</v>
      </c>
      <c r="C8" s="13">
        <f>$C$3*B8</f>
        <v>164.95680000000002</v>
      </c>
    </row>
    <row r="9" spans="1:3" ht="15.75" thickBot="1" x14ac:dyDescent="0.3">
      <c r="A9" s="4" t="s">
        <v>8</v>
      </c>
      <c r="B9" s="29" t="s">
        <v>9</v>
      </c>
      <c r="C9" s="13">
        <f>$C$3*3%</f>
        <v>61.858800000000002</v>
      </c>
    </row>
    <row r="10" spans="1:3" ht="15.75" thickBot="1" x14ac:dyDescent="0.3">
      <c r="A10" s="15" t="s">
        <v>19</v>
      </c>
      <c r="B10" s="18">
        <v>0.33500000000000002</v>
      </c>
      <c r="C10" s="16">
        <f>SUM(C6:C9)</f>
        <v>690.75660000000005</v>
      </c>
    </row>
    <row r="11" spans="1:3" ht="15.75" thickBot="1" x14ac:dyDescent="0.3">
      <c r="A11" s="8" t="s">
        <v>10</v>
      </c>
      <c r="B11" s="29" t="s">
        <v>4</v>
      </c>
      <c r="C11" s="7"/>
    </row>
    <row r="12" spans="1:3" x14ac:dyDescent="0.25">
      <c r="A12" s="1" t="s">
        <v>11</v>
      </c>
      <c r="B12" s="10">
        <v>0.1111</v>
      </c>
      <c r="C12" s="17">
        <f>$C$3*B12</f>
        <v>229.08375600000002</v>
      </c>
    </row>
    <row r="13" spans="1:3" ht="15.75" thickBot="1" x14ac:dyDescent="0.3">
      <c r="A13" s="2" t="s">
        <v>12</v>
      </c>
      <c r="B13" s="19">
        <v>8.3299999999999999E-2</v>
      </c>
      <c r="C13" s="20">
        <f>$C$3*B13</f>
        <v>171.761268</v>
      </c>
    </row>
    <row r="14" spans="1:3" ht="15.75" thickBot="1" x14ac:dyDescent="0.3">
      <c r="A14" s="21" t="s">
        <v>13</v>
      </c>
      <c r="B14" s="22">
        <v>0.19439999999999999</v>
      </c>
      <c r="C14" s="23">
        <f>SUM(C12:C13)</f>
        <v>400.84502400000002</v>
      </c>
    </row>
    <row r="15" spans="1:3" ht="15.75" thickBot="1" x14ac:dyDescent="0.3">
      <c r="A15" s="8" t="s">
        <v>14</v>
      </c>
      <c r="B15" s="29" t="s">
        <v>4</v>
      </c>
      <c r="C15" s="7"/>
    </row>
    <row r="16" spans="1:3" x14ac:dyDescent="0.25">
      <c r="A16" s="1" t="s">
        <v>15</v>
      </c>
      <c r="B16" s="10">
        <v>6.7000000000000002E-3</v>
      </c>
      <c r="C16" s="17">
        <f>$C$3*B16</f>
        <v>13.815132</v>
      </c>
    </row>
    <row r="17" spans="1:3" ht="15.75" thickBot="1" x14ac:dyDescent="0.3">
      <c r="A17" s="2" t="s">
        <v>16</v>
      </c>
      <c r="B17" s="19">
        <v>1.67E-2</v>
      </c>
      <c r="C17" s="20">
        <f>$C$3*B17</f>
        <v>34.434731999999997</v>
      </c>
    </row>
    <row r="18" spans="1:3" ht="15.75" thickBot="1" x14ac:dyDescent="0.3">
      <c r="A18" s="21" t="s">
        <v>17</v>
      </c>
      <c r="B18" s="22">
        <v>2.3400000000000001E-2</v>
      </c>
      <c r="C18" s="23">
        <f>SUM(C16:C17)</f>
        <v>48.249863999999995</v>
      </c>
    </row>
    <row r="19" spans="1:3" x14ac:dyDescent="0.25">
      <c r="A19" s="25" t="s">
        <v>18</v>
      </c>
      <c r="B19" s="26">
        <f>B10+B14+B18</f>
        <v>0.55279999999999996</v>
      </c>
      <c r="C19" s="27">
        <f>SUM(C10,C14,C18)</f>
        <v>1139.851488</v>
      </c>
    </row>
    <row r="20" spans="1:3" ht="10.5" customHeight="1" thickBot="1" x14ac:dyDescent="0.3">
      <c r="A20" s="24"/>
      <c r="B20" s="24"/>
      <c r="C20" s="24"/>
    </row>
    <row r="21" spans="1:3" ht="15.75" thickBot="1" x14ac:dyDescent="0.3">
      <c r="A21" s="44" t="s">
        <v>20</v>
      </c>
      <c r="B21" s="45"/>
      <c r="C21" s="28" t="s">
        <v>21</v>
      </c>
    </row>
    <row r="22" spans="1:3" ht="30" customHeight="1" thickBot="1" x14ac:dyDescent="0.3">
      <c r="A22" s="46" t="s">
        <v>22</v>
      </c>
      <c r="B22" s="47"/>
      <c r="C22" s="6">
        <v>853.76</v>
      </c>
    </row>
    <row r="23" spans="1:3" ht="30" customHeight="1" thickBot="1" x14ac:dyDescent="0.3">
      <c r="A23" s="46" t="s">
        <v>23</v>
      </c>
      <c r="B23" s="47"/>
      <c r="C23" s="30">
        <v>17.09</v>
      </c>
    </row>
    <row r="24" spans="1:3" ht="15.75" thickBot="1" x14ac:dyDescent="0.3">
      <c r="A24" s="48" t="s">
        <v>24</v>
      </c>
      <c r="B24" s="49"/>
      <c r="C24" s="40">
        <v>22.58</v>
      </c>
    </row>
    <row r="25" spans="1:3" ht="15.75" thickBot="1" x14ac:dyDescent="0.3">
      <c r="A25" s="52" t="s">
        <v>25</v>
      </c>
      <c r="B25" s="53"/>
      <c r="C25" s="31">
        <v>893.43</v>
      </c>
    </row>
    <row r="26" spans="1:3" ht="15.75" thickBot="1" x14ac:dyDescent="0.3">
      <c r="A26" s="50" t="s">
        <v>26</v>
      </c>
      <c r="B26" s="54"/>
      <c r="C26" s="32">
        <f>SUM(C25+C19+C3)</f>
        <v>4095.2414880000001</v>
      </c>
    </row>
    <row r="27" spans="1:3" ht="9.75" customHeight="1" x14ac:dyDescent="0.25"/>
    <row r="28" spans="1:3" ht="28.5" customHeight="1" x14ac:dyDescent="0.25">
      <c r="A28" s="33" t="s">
        <v>27</v>
      </c>
      <c r="B28" s="34" t="s">
        <v>28</v>
      </c>
      <c r="C28" s="34" t="s">
        <v>21</v>
      </c>
    </row>
    <row r="29" spans="1:3" x14ac:dyDescent="0.25">
      <c r="A29" s="1" t="s">
        <v>29</v>
      </c>
      <c r="B29" s="39">
        <v>0.05</v>
      </c>
      <c r="C29" s="17">
        <f>C26*B29</f>
        <v>204.76207440000002</v>
      </c>
    </row>
    <row r="30" spans="1:3" x14ac:dyDescent="0.25">
      <c r="A30" s="1" t="s">
        <v>30</v>
      </c>
      <c r="B30" s="39">
        <v>0.05</v>
      </c>
      <c r="C30" s="17">
        <f>C26*B30</f>
        <v>204.76207440000002</v>
      </c>
    </row>
    <row r="31" spans="1:3" x14ac:dyDescent="0.25">
      <c r="A31" s="55" t="s">
        <v>31</v>
      </c>
      <c r="B31" s="56"/>
      <c r="C31" s="35">
        <f>SUM(C29+C30)</f>
        <v>409.52414880000003</v>
      </c>
    </row>
    <row r="32" spans="1:3" ht="6.75" customHeight="1" x14ac:dyDescent="0.25"/>
    <row r="33" spans="1:3" x14ac:dyDescent="0.25">
      <c r="A33" s="57" t="s">
        <v>32</v>
      </c>
      <c r="B33" s="58"/>
      <c r="C33" s="35">
        <f>SUM(C26+C31)</f>
        <v>4504.7656367999998</v>
      </c>
    </row>
    <row r="34" spans="1:3" ht="8.25" customHeight="1" thickBot="1" x14ac:dyDescent="0.3">
      <c r="A34" s="36"/>
      <c r="B34" s="36"/>
      <c r="C34" s="37"/>
    </row>
    <row r="35" spans="1:3" x14ac:dyDescent="0.25">
      <c r="A35" s="59" t="s">
        <v>34</v>
      </c>
      <c r="B35" s="60"/>
      <c r="C35" s="61"/>
    </row>
    <row r="36" spans="1:3" x14ac:dyDescent="0.25">
      <c r="A36" s="38" t="s">
        <v>33</v>
      </c>
      <c r="B36" s="34" t="s">
        <v>28</v>
      </c>
      <c r="C36" s="34" t="s">
        <v>21</v>
      </c>
    </row>
    <row r="37" spans="1:3" x14ac:dyDescent="0.25">
      <c r="A37" s="1" t="s">
        <v>35</v>
      </c>
      <c r="B37" s="10">
        <v>0.14249999999999999</v>
      </c>
      <c r="C37" s="17">
        <f>C33*B37</f>
        <v>641.92910324399986</v>
      </c>
    </row>
    <row r="38" spans="1:3" ht="11.25" customHeight="1" thickBot="1" x14ac:dyDescent="0.3"/>
    <row r="39" spans="1:3" ht="15.75" thickBot="1" x14ac:dyDescent="0.3">
      <c r="A39" s="50" t="s">
        <v>40</v>
      </c>
      <c r="B39" s="51"/>
      <c r="C39" s="32">
        <f>C33+C37</f>
        <v>5146.6947400439994</v>
      </c>
    </row>
  </sheetData>
  <sheetProtection algorithmName="SHA-512" hashValue="LQkaWuBa+2IcHj92vmxEM+6o0HgzMQ04Xv7b/ckLX2tnjBp+gACasx1AZjLUHh4J0PcR3iGvnzKEs96a2qfYyw==" saltValue="BC7zfEZxTwu2Yz5ShPC8Kg==" spinCount="100000" sheet="1" objects="1" scenarios="1"/>
  <mergeCells count="11">
    <mergeCell ref="A39:B39"/>
    <mergeCell ref="A25:B25"/>
    <mergeCell ref="A26:B26"/>
    <mergeCell ref="A31:B31"/>
    <mergeCell ref="A33:B33"/>
    <mergeCell ref="A35:C35"/>
    <mergeCell ref="A1:C1"/>
    <mergeCell ref="A21:B21"/>
    <mergeCell ref="A22:B22"/>
    <mergeCell ref="A23:B23"/>
    <mergeCell ref="A24:B24"/>
  </mergeCells>
  <pageMargins left="0.511811024" right="0.511811024" top="0.48958333333333331" bottom="0.40625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3" workbookViewId="0">
      <selection activeCell="E25" sqref="E25"/>
    </sheetView>
  </sheetViews>
  <sheetFormatPr defaultRowHeight="15" x14ac:dyDescent="0.25"/>
  <cols>
    <col min="1" max="1" width="47.85546875" customWidth="1"/>
    <col min="2" max="2" width="20.5703125" customWidth="1"/>
    <col min="3" max="3" width="20.28515625" customWidth="1"/>
  </cols>
  <sheetData>
    <row r="1" spans="1:3" ht="15.75" thickBot="1" x14ac:dyDescent="0.3">
      <c r="A1" s="41" t="s">
        <v>0</v>
      </c>
      <c r="B1" s="42"/>
      <c r="C1" s="43"/>
    </row>
    <row r="2" spans="1:3" ht="9.75" customHeight="1" thickBot="1" x14ac:dyDescent="0.3">
      <c r="A2" s="14"/>
      <c r="B2" s="14"/>
      <c r="C2" s="14"/>
    </row>
    <row r="3" spans="1:3" ht="15.75" thickBot="1" x14ac:dyDescent="0.3">
      <c r="A3" s="8" t="s">
        <v>1</v>
      </c>
      <c r="B3" s="5"/>
      <c r="C3" s="6">
        <v>2061.96</v>
      </c>
    </row>
    <row r="4" spans="1:3" ht="15.75" thickBot="1" x14ac:dyDescent="0.3">
      <c r="A4" s="9" t="s">
        <v>2</v>
      </c>
      <c r="B4" s="3"/>
      <c r="C4" s="3"/>
    </row>
    <row r="5" spans="1:3" ht="15.75" thickBot="1" x14ac:dyDescent="0.3">
      <c r="A5" s="8" t="s">
        <v>3</v>
      </c>
      <c r="B5" s="29" t="s">
        <v>4</v>
      </c>
      <c r="C5" s="7"/>
    </row>
    <row r="6" spans="1:3" ht="15.75" thickBot="1" x14ac:dyDescent="0.3">
      <c r="A6" s="4" t="s">
        <v>5</v>
      </c>
      <c r="B6" s="11">
        <v>0.2</v>
      </c>
      <c r="C6" s="13">
        <f>$C$3*B6</f>
        <v>412.39200000000005</v>
      </c>
    </row>
    <row r="7" spans="1:3" ht="15.75" thickBot="1" x14ac:dyDescent="0.3">
      <c r="A7" s="4" t="s">
        <v>6</v>
      </c>
      <c r="B7" s="12">
        <v>2.5000000000000001E-2</v>
      </c>
      <c r="C7" s="13">
        <f>$C$3*B7</f>
        <v>51.549000000000007</v>
      </c>
    </row>
    <row r="8" spans="1:3" ht="15.75" thickBot="1" x14ac:dyDescent="0.3">
      <c r="A8" s="4" t="s">
        <v>7</v>
      </c>
      <c r="B8" s="11">
        <v>0.08</v>
      </c>
      <c r="C8" s="13">
        <f>$C$3*B8</f>
        <v>164.95680000000002</v>
      </c>
    </row>
    <row r="9" spans="1:3" ht="15.75" thickBot="1" x14ac:dyDescent="0.3">
      <c r="A9" s="4" t="s">
        <v>8</v>
      </c>
      <c r="B9" s="29" t="s">
        <v>9</v>
      </c>
      <c r="C9" s="13">
        <f>$C$3*3%</f>
        <v>61.858800000000002</v>
      </c>
    </row>
    <row r="10" spans="1:3" ht="15.75" thickBot="1" x14ac:dyDescent="0.3">
      <c r="A10" s="15" t="s">
        <v>19</v>
      </c>
      <c r="B10" s="18">
        <v>0.33500000000000002</v>
      </c>
      <c r="C10" s="16">
        <f>SUM(C6:C9)</f>
        <v>690.75660000000005</v>
      </c>
    </row>
    <row r="11" spans="1:3" ht="15.75" thickBot="1" x14ac:dyDescent="0.3">
      <c r="A11" s="8" t="s">
        <v>10</v>
      </c>
      <c r="B11" s="29" t="s">
        <v>4</v>
      </c>
      <c r="C11" s="7"/>
    </row>
    <row r="12" spans="1:3" x14ac:dyDescent="0.25">
      <c r="A12" s="1" t="s">
        <v>11</v>
      </c>
      <c r="B12" s="10">
        <v>0.1111</v>
      </c>
      <c r="C12" s="17">
        <f>$C$3*B12</f>
        <v>229.08375600000002</v>
      </c>
    </row>
    <row r="13" spans="1:3" ht="15.75" thickBot="1" x14ac:dyDescent="0.3">
      <c r="A13" s="2" t="s">
        <v>12</v>
      </c>
      <c r="B13" s="19">
        <v>8.3299999999999999E-2</v>
      </c>
      <c r="C13" s="20">
        <f>$C$3*B13</f>
        <v>171.761268</v>
      </c>
    </row>
    <row r="14" spans="1:3" ht="15.75" thickBot="1" x14ac:dyDescent="0.3">
      <c r="A14" s="21" t="s">
        <v>13</v>
      </c>
      <c r="B14" s="22">
        <v>0.19439999999999999</v>
      </c>
      <c r="C14" s="23">
        <f>SUM(C12:C13)</f>
        <v>400.84502400000002</v>
      </c>
    </row>
    <row r="15" spans="1:3" ht="15.75" thickBot="1" x14ac:dyDescent="0.3">
      <c r="A15" s="8" t="s">
        <v>14</v>
      </c>
      <c r="B15" s="29" t="s">
        <v>4</v>
      </c>
      <c r="C15" s="7"/>
    </row>
    <row r="16" spans="1:3" x14ac:dyDescent="0.25">
      <c r="A16" s="1" t="s">
        <v>15</v>
      </c>
      <c r="B16" s="10">
        <v>6.7000000000000002E-3</v>
      </c>
      <c r="C16" s="17">
        <f>$C$3*B16</f>
        <v>13.815132</v>
      </c>
    </row>
    <row r="17" spans="1:3" ht="15.75" thickBot="1" x14ac:dyDescent="0.3">
      <c r="A17" s="2" t="s">
        <v>16</v>
      </c>
      <c r="B17" s="19">
        <v>1.67E-2</v>
      </c>
      <c r="C17" s="20">
        <f>$C$3*B17</f>
        <v>34.434731999999997</v>
      </c>
    </row>
    <row r="18" spans="1:3" ht="15.75" thickBot="1" x14ac:dyDescent="0.3">
      <c r="A18" s="21" t="s">
        <v>17</v>
      </c>
      <c r="B18" s="22">
        <v>2.3400000000000001E-2</v>
      </c>
      <c r="C18" s="23">
        <f>SUM(C16:C17)</f>
        <v>48.249863999999995</v>
      </c>
    </row>
    <row r="19" spans="1:3" x14ac:dyDescent="0.25">
      <c r="A19" s="25" t="s">
        <v>18</v>
      </c>
      <c r="B19" s="26">
        <f>B10+B14+B18</f>
        <v>0.55279999999999996</v>
      </c>
      <c r="C19" s="27">
        <f>SUM(C10,C14,C18)</f>
        <v>1139.851488</v>
      </c>
    </row>
    <row r="20" spans="1:3" ht="10.5" customHeight="1" thickBot="1" x14ac:dyDescent="0.3">
      <c r="A20" s="24"/>
      <c r="B20" s="24"/>
      <c r="C20" s="24"/>
    </row>
    <row r="21" spans="1:3" ht="15.75" thickBot="1" x14ac:dyDescent="0.3">
      <c r="A21" s="44" t="s">
        <v>20</v>
      </c>
      <c r="B21" s="45"/>
      <c r="C21" s="28" t="s">
        <v>21</v>
      </c>
    </row>
    <row r="22" spans="1:3" ht="30" customHeight="1" thickBot="1" x14ac:dyDescent="0.3">
      <c r="A22" s="46" t="s">
        <v>22</v>
      </c>
      <c r="B22" s="47"/>
      <c r="C22" s="6">
        <v>853.76</v>
      </c>
    </row>
    <row r="23" spans="1:3" ht="30" customHeight="1" thickBot="1" x14ac:dyDescent="0.3">
      <c r="A23" s="46" t="s">
        <v>23</v>
      </c>
      <c r="B23" s="47"/>
      <c r="C23" s="30">
        <v>17.09</v>
      </c>
    </row>
    <row r="24" spans="1:3" ht="15.75" thickBot="1" x14ac:dyDescent="0.3">
      <c r="A24" s="48" t="s">
        <v>24</v>
      </c>
      <c r="B24" s="49"/>
      <c r="C24" s="40">
        <v>22.58</v>
      </c>
    </row>
    <row r="25" spans="1:3" ht="15.75" thickBot="1" x14ac:dyDescent="0.3">
      <c r="A25" s="52" t="s">
        <v>25</v>
      </c>
      <c r="B25" s="53"/>
      <c r="C25" s="31">
        <v>893.43</v>
      </c>
    </row>
    <row r="26" spans="1:3" ht="15.75" thickBot="1" x14ac:dyDescent="0.3">
      <c r="A26" s="50" t="s">
        <v>26</v>
      </c>
      <c r="B26" s="54"/>
      <c r="C26" s="32">
        <f>SUM(C25+C19+C3)</f>
        <v>4095.2414880000001</v>
      </c>
    </row>
    <row r="27" spans="1:3" ht="9.75" customHeight="1" x14ac:dyDescent="0.25"/>
    <row r="28" spans="1:3" ht="28.5" customHeight="1" x14ac:dyDescent="0.25">
      <c r="A28" s="33" t="s">
        <v>27</v>
      </c>
      <c r="B28" s="34" t="s">
        <v>28</v>
      </c>
      <c r="C28" s="34" t="s">
        <v>21</v>
      </c>
    </row>
    <row r="29" spans="1:3" x14ac:dyDescent="0.25">
      <c r="A29" s="1" t="s">
        <v>29</v>
      </c>
      <c r="B29" s="39">
        <v>0.05</v>
      </c>
      <c r="C29" s="17">
        <f>C26*B29</f>
        <v>204.76207440000002</v>
      </c>
    </row>
    <row r="30" spans="1:3" x14ac:dyDescent="0.25">
      <c r="A30" s="1" t="s">
        <v>30</v>
      </c>
      <c r="B30" s="39">
        <v>0.05</v>
      </c>
      <c r="C30" s="17">
        <f>C26*B30</f>
        <v>204.76207440000002</v>
      </c>
    </row>
    <row r="31" spans="1:3" x14ac:dyDescent="0.25">
      <c r="A31" s="55" t="s">
        <v>31</v>
      </c>
      <c r="B31" s="56"/>
      <c r="C31" s="35">
        <f>SUM(C29+C30)</f>
        <v>409.52414880000003</v>
      </c>
    </row>
    <row r="32" spans="1:3" ht="6.75" customHeight="1" x14ac:dyDescent="0.25"/>
    <row r="33" spans="1:3" x14ac:dyDescent="0.25">
      <c r="A33" s="57" t="s">
        <v>32</v>
      </c>
      <c r="B33" s="58"/>
      <c r="C33" s="35">
        <f>SUM(C26+C31)</f>
        <v>4504.7656367999998</v>
      </c>
    </row>
    <row r="34" spans="1:3" ht="8.25" customHeight="1" thickBot="1" x14ac:dyDescent="0.3">
      <c r="A34" s="36"/>
      <c r="B34" s="36"/>
      <c r="C34" s="37"/>
    </row>
    <row r="35" spans="1:3" x14ac:dyDescent="0.25">
      <c r="A35" s="59" t="s">
        <v>34</v>
      </c>
      <c r="B35" s="60"/>
      <c r="C35" s="61"/>
    </row>
    <row r="36" spans="1:3" x14ac:dyDescent="0.25">
      <c r="A36" s="38" t="s">
        <v>36</v>
      </c>
      <c r="B36" s="34" t="s">
        <v>28</v>
      </c>
      <c r="C36" s="34" t="s">
        <v>21</v>
      </c>
    </row>
    <row r="37" spans="1:3" x14ac:dyDescent="0.25">
      <c r="A37" s="1" t="s">
        <v>37</v>
      </c>
      <c r="B37" s="10">
        <v>8.6499999999999994E-2</v>
      </c>
      <c r="C37" s="17">
        <f>C33*B37</f>
        <v>389.66222758319998</v>
      </c>
    </row>
    <row r="38" spans="1:3" ht="15.75" thickBot="1" x14ac:dyDescent="0.3"/>
    <row r="39" spans="1:3" ht="15.75" thickBot="1" x14ac:dyDescent="0.3">
      <c r="A39" s="50" t="s">
        <v>41</v>
      </c>
      <c r="B39" s="51"/>
      <c r="C39" s="32">
        <f>C33+C37</f>
        <v>4894.4278643831994</v>
      </c>
    </row>
  </sheetData>
  <sheetProtection algorithmName="SHA-512" hashValue="fdJGGgKJJjY3G49zy/znbDf/95K9ZGgAwgoe+m8ALe/dAf+cDPdx6WLaqpaLpnBF5/20y8gKd1Q/06DVVTjInw==" saltValue="dYEofl8sfsUcVYb6IR+qUg==" spinCount="100000" sheet="1" objects="1" scenarios="1"/>
  <mergeCells count="11">
    <mergeCell ref="A25:B25"/>
    <mergeCell ref="A1:C1"/>
    <mergeCell ref="A21:B21"/>
    <mergeCell ref="A22:B22"/>
    <mergeCell ref="A23:B23"/>
    <mergeCell ref="A24:B24"/>
    <mergeCell ref="A26:B26"/>
    <mergeCell ref="A31:B31"/>
    <mergeCell ref="A33:B33"/>
    <mergeCell ref="A35:C35"/>
    <mergeCell ref="A39:B3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0" workbookViewId="0">
      <selection activeCell="E24" sqref="E24"/>
    </sheetView>
  </sheetViews>
  <sheetFormatPr defaultRowHeight="15" x14ac:dyDescent="0.25"/>
  <cols>
    <col min="1" max="1" width="47.85546875" customWidth="1"/>
    <col min="2" max="2" width="20.5703125" customWidth="1"/>
    <col min="3" max="3" width="20.28515625" customWidth="1"/>
  </cols>
  <sheetData>
    <row r="1" spans="1:3" ht="15.75" thickBot="1" x14ac:dyDescent="0.3">
      <c r="A1" s="41" t="s">
        <v>0</v>
      </c>
      <c r="B1" s="42"/>
      <c r="C1" s="43"/>
    </row>
    <row r="2" spans="1:3" ht="9.75" customHeight="1" thickBot="1" x14ac:dyDescent="0.3">
      <c r="A2" s="14"/>
      <c r="B2" s="14"/>
      <c r="C2" s="14"/>
    </row>
    <row r="3" spans="1:3" ht="15.75" thickBot="1" x14ac:dyDescent="0.3">
      <c r="A3" s="8" t="s">
        <v>1</v>
      </c>
      <c r="B3" s="5"/>
      <c r="C3" s="6">
        <v>2061.96</v>
      </c>
    </row>
    <row r="4" spans="1:3" ht="15.75" thickBot="1" x14ac:dyDescent="0.3">
      <c r="A4" s="9" t="s">
        <v>2</v>
      </c>
      <c r="B4" s="3"/>
      <c r="C4" s="3"/>
    </row>
    <row r="5" spans="1:3" ht="15.75" thickBot="1" x14ac:dyDescent="0.3">
      <c r="A5" s="8" t="s">
        <v>3</v>
      </c>
      <c r="B5" s="29" t="s">
        <v>4</v>
      </c>
      <c r="C5" s="7"/>
    </row>
    <row r="6" spans="1:3" ht="15.75" thickBot="1" x14ac:dyDescent="0.3">
      <c r="A6" s="4" t="s">
        <v>5</v>
      </c>
      <c r="B6" s="11">
        <v>0.2</v>
      </c>
      <c r="C6" s="13">
        <f>$C$3*B6</f>
        <v>412.39200000000005</v>
      </c>
    </row>
    <row r="7" spans="1:3" ht="15.75" thickBot="1" x14ac:dyDescent="0.3">
      <c r="A7" s="4" t="s">
        <v>6</v>
      </c>
      <c r="B7" s="12">
        <v>2.5000000000000001E-2</v>
      </c>
      <c r="C7" s="13">
        <f>$C$3*B7</f>
        <v>51.549000000000007</v>
      </c>
    </row>
    <row r="8" spans="1:3" ht="15.75" thickBot="1" x14ac:dyDescent="0.3">
      <c r="A8" s="4" t="s">
        <v>7</v>
      </c>
      <c r="B8" s="11">
        <v>0.08</v>
      </c>
      <c r="C8" s="13">
        <f>$C$3*B8</f>
        <v>164.95680000000002</v>
      </c>
    </row>
    <row r="9" spans="1:3" ht="15.75" thickBot="1" x14ac:dyDescent="0.3">
      <c r="A9" s="4" t="s">
        <v>8</v>
      </c>
      <c r="B9" s="29" t="s">
        <v>9</v>
      </c>
      <c r="C9" s="13">
        <f>$C$3*3%</f>
        <v>61.858800000000002</v>
      </c>
    </row>
    <row r="10" spans="1:3" ht="15.75" thickBot="1" x14ac:dyDescent="0.3">
      <c r="A10" s="15" t="s">
        <v>19</v>
      </c>
      <c r="B10" s="18">
        <v>0.33500000000000002</v>
      </c>
      <c r="C10" s="16">
        <f>SUM(C6:C9)</f>
        <v>690.75660000000005</v>
      </c>
    </row>
    <row r="11" spans="1:3" ht="15.75" thickBot="1" x14ac:dyDescent="0.3">
      <c r="A11" s="8" t="s">
        <v>10</v>
      </c>
      <c r="B11" s="29" t="s">
        <v>4</v>
      </c>
      <c r="C11" s="7"/>
    </row>
    <row r="12" spans="1:3" x14ac:dyDescent="0.25">
      <c r="A12" s="1" t="s">
        <v>11</v>
      </c>
      <c r="B12" s="10">
        <v>0.1111</v>
      </c>
      <c r="C12" s="17">
        <f>$C$3*B12</f>
        <v>229.08375600000002</v>
      </c>
    </row>
    <row r="13" spans="1:3" ht="15.75" thickBot="1" x14ac:dyDescent="0.3">
      <c r="A13" s="2" t="s">
        <v>12</v>
      </c>
      <c r="B13" s="19">
        <v>8.3299999999999999E-2</v>
      </c>
      <c r="C13" s="20">
        <f>$C$3*B13</f>
        <v>171.761268</v>
      </c>
    </row>
    <row r="14" spans="1:3" ht="15.75" thickBot="1" x14ac:dyDescent="0.3">
      <c r="A14" s="21" t="s">
        <v>13</v>
      </c>
      <c r="B14" s="22">
        <v>0.19439999999999999</v>
      </c>
      <c r="C14" s="23">
        <f>SUM(C12:C13)</f>
        <v>400.84502400000002</v>
      </c>
    </row>
    <row r="15" spans="1:3" ht="15.75" thickBot="1" x14ac:dyDescent="0.3">
      <c r="A15" s="8" t="s">
        <v>14</v>
      </c>
      <c r="B15" s="29" t="s">
        <v>4</v>
      </c>
      <c r="C15" s="7"/>
    </row>
    <row r="16" spans="1:3" x14ac:dyDescent="0.25">
      <c r="A16" s="1" t="s">
        <v>15</v>
      </c>
      <c r="B16" s="10">
        <v>6.7000000000000002E-3</v>
      </c>
      <c r="C16" s="17">
        <f>$C$3*B16</f>
        <v>13.815132</v>
      </c>
    </row>
    <row r="17" spans="1:3" ht="15.75" thickBot="1" x14ac:dyDescent="0.3">
      <c r="A17" s="2" t="s">
        <v>16</v>
      </c>
      <c r="B17" s="19">
        <v>1.67E-2</v>
      </c>
      <c r="C17" s="20">
        <f>$C$3*B17</f>
        <v>34.434731999999997</v>
      </c>
    </row>
    <row r="18" spans="1:3" ht="15.75" thickBot="1" x14ac:dyDescent="0.3">
      <c r="A18" s="21" t="s">
        <v>17</v>
      </c>
      <c r="B18" s="22">
        <v>2.3400000000000001E-2</v>
      </c>
      <c r="C18" s="23">
        <f>SUM(C16:C17)</f>
        <v>48.249863999999995</v>
      </c>
    </row>
    <row r="19" spans="1:3" x14ac:dyDescent="0.25">
      <c r="A19" s="25" t="s">
        <v>18</v>
      </c>
      <c r="B19" s="26">
        <f>B10+B14+B18</f>
        <v>0.55279999999999996</v>
      </c>
      <c r="C19" s="27">
        <f>SUM(C10,C14,C18)</f>
        <v>1139.851488</v>
      </c>
    </row>
    <row r="20" spans="1:3" ht="10.5" customHeight="1" thickBot="1" x14ac:dyDescent="0.3">
      <c r="A20" s="24"/>
      <c r="B20" s="24"/>
      <c r="C20" s="24"/>
    </row>
    <row r="21" spans="1:3" ht="15.75" thickBot="1" x14ac:dyDescent="0.3">
      <c r="A21" s="44" t="s">
        <v>20</v>
      </c>
      <c r="B21" s="45"/>
      <c r="C21" s="28" t="s">
        <v>21</v>
      </c>
    </row>
    <row r="22" spans="1:3" ht="30" customHeight="1" thickBot="1" x14ac:dyDescent="0.3">
      <c r="A22" s="46" t="s">
        <v>22</v>
      </c>
      <c r="B22" s="47"/>
      <c r="C22" s="6">
        <v>853.76</v>
      </c>
    </row>
    <row r="23" spans="1:3" ht="30" customHeight="1" thickBot="1" x14ac:dyDescent="0.3">
      <c r="A23" s="46" t="s">
        <v>23</v>
      </c>
      <c r="B23" s="47"/>
      <c r="C23" s="30">
        <v>17.09</v>
      </c>
    </row>
    <row r="24" spans="1:3" ht="15.75" thickBot="1" x14ac:dyDescent="0.3">
      <c r="A24" s="48" t="s">
        <v>24</v>
      </c>
      <c r="B24" s="49"/>
      <c r="C24" s="40">
        <v>22.58</v>
      </c>
    </row>
    <row r="25" spans="1:3" ht="15.75" thickBot="1" x14ac:dyDescent="0.3">
      <c r="A25" s="52" t="s">
        <v>25</v>
      </c>
      <c r="B25" s="53"/>
      <c r="C25" s="31">
        <v>893.43</v>
      </c>
    </row>
    <row r="26" spans="1:3" ht="15.75" thickBot="1" x14ac:dyDescent="0.3">
      <c r="A26" s="50" t="s">
        <v>26</v>
      </c>
      <c r="B26" s="54"/>
      <c r="C26" s="32">
        <f>SUM(C25+C19+C3)</f>
        <v>4095.2414880000001</v>
      </c>
    </row>
    <row r="27" spans="1:3" ht="9.75" customHeight="1" x14ac:dyDescent="0.25"/>
    <row r="28" spans="1:3" ht="28.5" customHeight="1" x14ac:dyDescent="0.25">
      <c r="A28" s="33" t="s">
        <v>27</v>
      </c>
      <c r="B28" s="34" t="s">
        <v>28</v>
      </c>
      <c r="C28" s="34" t="s">
        <v>21</v>
      </c>
    </row>
    <row r="29" spans="1:3" x14ac:dyDescent="0.25">
      <c r="A29" s="1" t="s">
        <v>29</v>
      </c>
      <c r="B29" s="39">
        <v>0.05</v>
      </c>
      <c r="C29" s="17">
        <f>C26*B29</f>
        <v>204.76207440000002</v>
      </c>
    </row>
    <row r="30" spans="1:3" x14ac:dyDescent="0.25">
      <c r="A30" s="1" t="s">
        <v>30</v>
      </c>
      <c r="B30" s="39">
        <v>0.05</v>
      </c>
      <c r="C30" s="17">
        <f>C26*B30</f>
        <v>204.76207440000002</v>
      </c>
    </row>
    <row r="31" spans="1:3" x14ac:dyDescent="0.25">
      <c r="A31" s="55" t="s">
        <v>31</v>
      </c>
      <c r="B31" s="56"/>
      <c r="C31" s="35">
        <f>SUM(C29+C30)</f>
        <v>409.52414880000003</v>
      </c>
    </row>
    <row r="32" spans="1:3" ht="6.75" customHeight="1" x14ac:dyDescent="0.25"/>
    <row r="33" spans="1:3" x14ac:dyDescent="0.25">
      <c r="A33" s="57" t="s">
        <v>32</v>
      </c>
      <c r="B33" s="58"/>
      <c r="C33" s="35">
        <f>SUM(C26+C31)</f>
        <v>4504.7656367999998</v>
      </c>
    </row>
    <row r="34" spans="1:3" ht="8.25" customHeight="1" x14ac:dyDescent="0.25">
      <c r="A34" s="36"/>
      <c r="B34" s="36"/>
      <c r="C34" s="37"/>
    </row>
    <row r="36" spans="1:3" x14ac:dyDescent="0.25">
      <c r="A36" s="38" t="s">
        <v>38</v>
      </c>
      <c r="B36" s="34" t="s">
        <v>28</v>
      </c>
      <c r="C36" s="34" t="s">
        <v>21</v>
      </c>
    </row>
    <row r="37" spans="1:3" x14ac:dyDescent="0.25">
      <c r="A37" s="1" t="s">
        <v>39</v>
      </c>
      <c r="B37" s="10">
        <v>0.19</v>
      </c>
      <c r="C37" s="17">
        <f>C33*B37</f>
        <v>855.90547099200001</v>
      </c>
    </row>
    <row r="38" spans="1:3" ht="11.25" customHeight="1" thickBot="1" x14ac:dyDescent="0.3"/>
    <row r="39" spans="1:3" ht="15.75" thickBot="1" x14ac:dyDescent="0.3">
      <c r="A39" s="50" t="s">
        <v>42</v>
      </c>
      <c r="B39" s="51"/>
      <c r="C39" s="32">
        <f>C33+C37</f>
        <v>5360.6711077919999</v>
      </c>
    </row>
  </sheetData>
  <sheetProtection algorithmName="SHA-512" hashValue="3MkLBdkV9noG4E2VXaQ+6YiZ0AVB1TafeL40NZ2yfyNkYQiGfuHL0b7y+hIHJHD+gZ7PGjiG95a/EeXBS1xcIA==" saltValue="Ps+yrYunRQnsDgzDW3KTYw==" spinCount="100000" sheet="1" objects="1" scenarios="1"/>
  <mergeCells count="10">
    <mergeCell ref="A39:B39"/>
    <mergeCell ref="A26:B26"/>
    <mergeCell ref="A31:B31"/>
    <mergeCell ref="A33:B33"/>
    <mergeCell ref="A1:C1"/>
    <mergeCell ref="A21:B21"/>
    <mergeCell ref="A22:B22"/>
    <mergeCell ref="A23:B23"/>
    <mergeCell ref="A24:B24"/>
    <mergeCell ref="A25:B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Planilha de Custo - LUCRO REAL</vt:lpstr>
      <vt:lpstr>Planilha - LUCRO PRESUMIDO</vt:lpstr>
      <vt:lpstr>Planilha - Simples Nacional</vt:lpstr>
      <vt:lpstr>Plan4</vt:lpstr>
      <vt:lpstr>Plan5</vt:lpstr>
      <vt:lpstr>Plan6</vt:lpstr>
      <vt:lpstr>Plan7</vt:lpstr>
      <vt:lpstr>Plan8</vt:lpstr>
      <vt:lpstr>Plan9</vt:lpstr>
      <vt:lpstr>Plan10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pe002369</dc:creator>
  <cp:lastModifiedBy>pe002353</cp:lastModifiedBy>
  <cp:lastPrinted>2018-02-16T20:00:53Z</cp:lastPrinted>
  <dcterms:created xsi:type="dcterms:W3CDTF">2018-02-16T18:12:32Z</dcterms:created>
  <dcterms:modified xsi:type="dcterms:W3CDTF">2018-02-21T12:39:40Z</dcterms:modified>
</cp:coreProperties>
</file>